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2" activeTab="4"/>
  </bookViews>
  <sheets>
    <sheet name="PRINCIPAIS EMPRESAS" sheetId="1" r:id="rId1"/>
    <sheet name="FATOR AREGADO" sheetId="6" r:id="rId2"/>
    <sheet name="PRINC. PAISES E BLOCOS ECO." sheetId="2" r:id="rId3"/>
    <sheet name="PRINCIPAIS PRODUTOS" sheetId="3" r:id="rId4"/>
    <sheet name="SETORES DE CONTAS NAC." sheetId="4" r:id="rId5"/>
    <sheet name="SERIE MENSAL" sheetId="5" r:id="rId6"/>
  </sheets>
  <calcPr calcId="125725"/>
</workbook>
</file>

<file path=xl/calcChain.xml><?xml version="1.0" encoding="utf-8"?>
<calcChain xmlns="http://schemas.openxmlformats.org/spreadsheetml/2006/main">
  <c r="F48" i="6"/>
  <c r="B48"/>
  <c r="F47"/>
  <c r="B47"/>
  <c r="F46"/>
  <c r="B46"/>
  <c r="F45"/>
  <c r="B45"/>
  <c r="F44"/>
  <c r="B44"/>
  <c r="F43"/>
  <c r="B43"/>
  <c r="F42"/>
  <c r="B42"/>
  <c r="F41"/>
  <c r="B41"/>
  <c r="F40"/>
  <c r="B40"/>
  <c r="F39"/>
  <c r="B39"/>
  <c r="F38"/>
  <c r="B38"/>
  <c r="F37"/>
  <c r="B37"/>
  <c r="G36"/>
  <c r="F36"/>
  <c r="E36"/>
  <c r="D36"/>
  <c r="C36"/>
  <c r="B36" s="1"/>
  <c r="F35"/>
  <c r="B35"/>
  <c r="F34"/>
  <c r="B34"/>
  <c r="F33"/>
  <c r="B33"/>
  <c r="F32"/>
  <c r="B32"/>
  <c r="F31"/>
  <c r="B31"/>
  <c r="F30"/>
  <c r="B30"/>
  <c r="F29"/>
  <c r="B29"/>
  <c r="F28"/>
  <c r="B28"/>
  <c r="F27"/>
  <c r="B27"/>
  <c r="F26"/>
  <c r="B26"/>
  <c r="F25"/>
  <c r="B25"/>
  <c r="F24"/>
  <c r="B24"/>
  <c r="G23"/>
  <c r="E23"/>
  <c r="D23"/>
  <c r="F23" s="1"/>
  <c r="C23"/>
  <c r="F22"/>
  <c r="B22"/>
  <c r="F21"/>
  <c r="B21"/>
  <c r="F20"/>
  <c r="B20"/>
  <c r="F19"/>
  <c r="B19"/>
  <c r="F18"/>
  <c r="B18"/>
  <c r="F17"/>
  <c r="B17"/>
  <c r="F16"/>
  <c r="B16"/>
  <c r="F15"/>
  <c r="B15"/>
  <c r="F14"/>
  <c r="B14"/>
  <c r="F13"/>
  <c r="B13"/>
  <c r="F12"/>
  <c r="B12"/>
  <c r="F11"/>
  <c r="B11"/>
  <c r="F10"/>
  <c r="B10"/>
  <c r="F9"/>
  <c r="B9"/>
  <c r="E29" i="4"/>
  <c r="C29"/>
  <c r="D28"/>
  <c r="E28" s="1"/>
  <c r="C28"/>
  <c r="B28"/>
  <c r="E26"/>
  <c r="C26"/>
  <c r="D25"/>
  <c r="E25" s="1"/>
  <c r="C25"/>
  <c r="B25"/>
  <c r="F25" s="1"/>
  <c r="E23"/>
  <c r="C23"/>
  <c r="E22"/>
  <c r="C22"/>
  <c r="E21"/>
  <c r="C21"/>
  <c r="E20"/>
  <c r="D20"/>
  <c r="B20"/>
  <c r="C20" s="1"/>
  <c r="E18"/>
  <c r="C18"/>
  <c r="E17"/>
  <c r="C17"/>
  <c r="D16"/>
  <c r="E16" s="1"/>
  <c r="C16"/>
  <c r="B16"/>
  <c r="F16" s="1"/>
  <c r="E14"/>
  <c r="C14"/>
  <c r="E13"/>
  <c r="C13"/>
  <c r="D12"/>
  <c r="E12" s="1"/>
  <c r="C12"/>
  <c r="B12"/>
  <c r="F9"/>
  <c r="E9"/>
  <c r="C9"/>
  <c r="F114" i="3"/>
  <c r="H112"/>
  <c r="E112"/>
  <c r="H111"/>
  <c r="E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I11"/>
  <c r="I114" s="1"/>
  <c r="H11"/>
  <c r="G11"/>
  <c r="G114" s="1"/>
  <c r="F11"/>
  <c r="E11"/>
  <c r="D11"/>
  <c r="J11" s="1"/>
  <c r="J9"/>
  <c r="H9"/>
  <c r="H114" s="1"/>
  <c r="E9"/>
  <c r="E114" s="1"/>
  <c r="E53" i="2"/>
  <c r="C53"/>
  <c r="G53" s="1"/>
  <c r="F51"/>
  <c r="D51"/>
  <c r="F50"/>
  <c r="D50"/>
  <c r="F49"/>
  <c r="D49"/>
  <c r="F48"/>
  <c r="D48"/>
  <c r="F47"/>
  <c r="D47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E11"/>
  <c r="E44" s="1"/>
  <c r="G44" s="1"/>
  <c r="C11"/>
  <c r="C44" s="1"/>
  <c r="G9"/>
  <c r="F9"/>
  <c r="F53" s="1"/>
  <c r="D9"/>
  <c r="D53" s="1"/>
  <c r="F52" i="1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E11"/>
  <c r="E54" s="1"/>
  <c r="G54" s="1"/>
  <c r="C11"/>
  <c r="C54" s="1"/>
  <c r="F9"/>
  <c r="G9" s="1"/>
  <c r="D9"/>
  <c r="B23" i="6" l="1"/>
  <c r="F20" i="4"/>
  <c r="F12"/>
  <c r="F28"/>
  <c r="D114" i="3"/>
  <c r="J114" s="1"/>
  <c r="G11" i="2"/>
  <c r="F11"/>
  <c r="F44" s="1"/>
  <c r="D11"/>
  <c r="D44" s="1"/>
  <c r="D54" i="1"/>
  <c r="D11"/>
  <c r="F11"/>
  <c r="G11" s="1"/>
  <c r="F54" l="1"/>
</calcChain>
</file>

<file path=xl/sharedStrings.xml><?xml version="1.0" encoding="utf-8"?>
<sst xmlns="http://schemas.openxmlformats.org/spreadsheetml/2006/main" count="652" uniqueCount="552">
  <si>
    <t>EXPORTAÇÃO BRASILEIRA</t>
  </si>
  <si>
    <t>MATO GROSSO</t>
  </si>
  <si>
    <t>EMPEXP</t>
  </si>
  <si>
    <t>PRINCIPAIS EMPRESAS</t>
  </si>
  <si>
    <t>DEZ - 2015</t>
  </si>
  <si>
    <t>2015 (JAN - DEZ)</t>
  </si>
  <si>
    <t>2014 (JAN - DEZ)</t>
  </si>
  <si>
    <t>Var%</t>
  </si>
  <si>
    <t>O/</t>
  </si>
  <si>
    <t>Descrição (NCM)</t>
  </si>
  <si>
    <t>JAN - DEZ</t>
  </si>
  <si>
    <t>US$ FOB</t>
  </si>
  <si>
    <t>Part %</t>
  </si>
  <si>
    <t>2015/2014</t>
  </si>
  <si>
    <t>TOTAL GERAL</t>
  </si>
  <si>
    <t>TOTAL DAS PRINCIPAIS EMPRESAS</t>
  </si>
  <si>
    <t>BUNGE ALIMENTOS S/A</t>
  </si>
  <si>
    <t>23,14</t>
  </si>
  <si>
    <t>AMAGGI EXPORTACAO E IMPORTACAO LTDA</t>
  </si>
  <si>
    <t>-1,58</t>
  </si>
  <si>
    <t>CARGILL AGRICOLA S A</t>
  </si>
  <si>
    <t>-3,71</t>
  </si>
  <si>
    <t>ADM DO BRASIL LTDA</t>
  </si>
  <si>
    <t>-16,76</t>
  </si>
  <si>
    <t>JBS S/A</t>
  </si>
  <si>
    <t>-22,93</t>
  </si>
  <si>
    <t>LOUIS DREYFUS COMMODITIES BRASIL S.A.</t>
  </si>
  <si>
    <t>-45,91</t>
  </si>
  <si>
    <t>NOBLE BRASIL S.A.</t>
  </si>
  <si>
    <t>-0,00</t>
  </si>
  <si>
    <t>NIDERA SEMENTES LTDA.</t>
  </si>
  <si>
    <t>-28,02</t>
  </si>
  <si>
    <t>BTG PACTUAL COMMODITIES S.A</t>
  </si>
  <si>
    <t>97,36</t>
  </si>
  <si>
    <t>AGROPECUARIA MAGGI LTDA</t>
  </si>
  <si>
    <t>-5,48</t>
  </si>
  <si>
    <t>MULTIGRAIN S.A.</t>
  </si>
  <si>
    <t>-42,38</t>
  </si>
  <si>
    <t>CGG TRADING S.A</t>
  </si>
  <si>
    <t>-33,49</t>
  </si>
  <si>
    <t>CHS DO BRASIL - GRAOS E FERTILIZANTES LTDA.</t>
  </si>
  <si>
    <t>11,44</t>
  </si>
  <si>
    <t>BRF S.A.</t>
  </si>
  <si>
    <t>-45,59</t>
  </si>
  <si>
    <t>AFG BRASIL S/A</t>
  </si>
  <si>
    <t>473,10</t>
  </si>
  <si>
    <t>SEMENTES SELECTA SA EM RECUPERACAO JUDICIAL</t>
  </si>
  <si>
    <t>12,28</t>
  </si>
  <si>
    <t>MATO GROSSO BOVINOS S.A.</t>
  </si>
  <si>
    <t>CARAMURU ALIMENTOS S/A.</t>
  </si>
  <si>
    <t>-28,63</t>
  </si>
  <si>
    <t>FIAGRIL LTDA</t>
  </si>
  <si>
    <t>12,68</t>
  </si>
  <si>
    <t>BIOSEV BIOENERGIA S.A.</t>
  </si>
  <si>
    <t>CUTRALE TRADING BRASIL LTDA.</t>
  </si>
  <si>
    <t>CERVEJARIA PETROPOLIS S/A</t>
  </si>
  <si>
    <t>61,62</t>
  </si>
  <si>
    <t>MARFRIG FRIGORIFICOS E COMERCIO DE ALIMENTOS LTDA</t>
  </si>
  <si>
    <t>17,21</t>
  </si>
  <si>
    <t>LOS GROBO CEAGRO DO BRASIL S/A</t>
  </si>
  <si>
    <t>42,11</t>
  </si>
  <si>
    <t>SEARA-IND. E COMERCIO DE PRODUTOS AGRO-PECUARIOS LTDA</t>
  </si>
  <si>
    <t>50,65</t>
  </si>
  <si>
    <t>O TELHAR AGROPECUARIA LTDA</t>
  </si>
  <si>
    <t>-5,24</t>
  </si>
  <si>
    <t>GLENCORE IMPORTADORA E EXPORTADORA S/A</t>
  </si>
  <si>
    <t>53,16</t>
  </si>
  <si>
    <t>BOM JESUS AGROPECUARIA LTDA</t>
  </si>
  <si>
    <t>-28,88</t>
  </si>
  <si>
    <t>ALIANCA AGRICOLA DO CERRADO S.A.</t>
  </si>
  <si>
    <t>-45,61</t>
  </si>
  <si>
    <t>MINERACAO APOENA S.A.</t>
  </si>
  <si>
    <t>-43,87</t>
  </si>
  <si>
    <t>BIOSEV S.A.</t>
  </si>
  <si>
    <t>83,83</t>
  </si>
  <si>
    <t>BOM FUTURO AGRICOLA LTDA</t>
  </si>
  <si>
    <t>VANGUARDA AGRO S.A.</t>
  </si>
  <si>
    <t>400,68</t>
  </si>
  <si>
    <t>AGRO-SAM AGRICULTURA E PECUARIA LTDA</t>
  </si>
  <si>
    <t>34,01</t>
  </si>
  <si>
    <t>COOAMAT COOPERATIVA AGROINDUSTRIAL DO MATO GROSSO</t>
  </si>
  <si>
    <t>-47,64</t>
  </si>
  <si>
    <t>QUEIROZ GALVAO ALIMENTOS S/A</t>
  </si>
  <si>
    <t>86,25</t>
  </si>
  <si>
    <t>NX GOLD S.A.</t>
  </si>
  <si>
    <t>73,02</t>
  </si>
  <si>
    <t>AGRA AGROINDUSTRIAL DE ALIMENTOS SA</t>
  </si>
  <si>
    <t>62,79</t>
  </si>
  <si>
    <t>ELIZEU ZULMAR MAGGI SCHEFFER</t>
  </si>
  <si>
    <t>-26,39</t>
  </si>
  <si>
    <t>BUNGE FERTILIZANTES S/A</t>
  </si>
  <si>
    <t>DEMAIS EMPRESAS</t>
  </si>
  <si>
    <t>OBS: -- Quando VAR% maior que 999,99</t>
  </si>
  <si>
    <t>PAIEXP</t>
  </si>
  <si>
    <t>Principais Países e Blocos Econômicos de Destino</t>
  </si>
  <si>
    <t>2014 ( JAN - DEZ)</t>
  </si>
  <si>
    <t>Descrição</t>
  </si>
  <si>
    <t>TOTAL DA ÁREA</t>
  </si>
  <si>
    <t>TOTAL DOS PRINCIPAIS PAÍSES DESTINOS</t>
  </si>
  <si>
    <t>CHINA</t>
  </si>
  <si>
    <t>-21,96</t>
  </si>
  <si>
    <t>INDONESIA</t>
  </si>
  <si>
    <t>-6,66</t>
  </si>
  <si>
    <t>PAISES BAIXOS (HOLANDA)</t>
  </si>
  <si>
    <t>-48,23</t>
  </si>
  <si>
    <t>VIETNA</t>
  </si>
  <si>
    <t>29,72</t>
  </si>
  <si>
    <t>IRA</t>
  </si>
  <si>
    <t>6,77</t>
  </si>
  <si>
    <t>TAILANDIA</t>
  </si>
  <si>
    <t>44,32</t>
  </si>
  <si>
    <t>COREIA DO SUL</t>
  </si>
  <si>
    <t>42,74</t>
  </si>
  <si>
    <t>ESPANHA</t>
  </si>
  <si>
    <t>-10,30</t>
  </si>
  <si>
    <t>EGITO</t>
  </si>
  <si>
    <t>31,17</t>
  </si>
  <si>
    <t>TAIWAN (FORMOSA)</t>
  </si>
  <si>
    <t>32,41</t>
  </si>
  <si>
    <t>JAPAO</t>
  </si>
  <si>
    <t>-6,71</t>
  </si>
  <si>
    <t>RUSSIA</t>
  </si>
  <si>
    <t>-32,24</t>
  </si>
  <si>
    <t>VENEZUELA</t>
  </si>
  <si>
    <t>-48,21</t>
  </si>
  <si>
    <t>ALEMANHA</t>
  </si>
  <si>
    <t>37,19</t>
  </si>
  <si>
    <t>ARGELIA</t>
  </si>
  <si>
    <t>11,36</t>
  </si>
  <si>
    <t>HONG KONG</t>
  </si>
  <si>
    <t>-42,76</t>
  </si>
  <si>
    <t>MALASIA</t>
  </si>
  <si>
    <t>22,56</t>
  </si>
  <si>
    <t>ITALIA</t>
  </si>
  <si>
    <t>-42,69</t>
  </si>
  <si>
    <t>ARABIA SAUDITA</t>
  </si>
  <si>
    <t>16,41</t>
  </si>
  <si>
    <t>FRANCA</t>
  </si>
  <si>
    <t>18,57</t>
  </si>
  <si>
    <t>REINO UNIDO</t>
  </si>
  <si>
    <t>-20,40</t>
  </si>
  <si>
    <t>PORTUGAL</t>
  </si>
  <si>
    <t>179,56</t>
  </si>
  <si>
    <t>NORUEGA</t>
  </si>
  <si>
    <t>-3,35</t>
  </si>
  <si>
    <t>INDIA</t>
  </si>
  <si>
    <t>22,03</t>
  </si>
  <si>
    <t>EMIRADOS ARABES UNIDOS</t>
  </si>
  <si>
    <t>129,26</t>
  </si>
  <si>
    <t>TURQUIA</t>
  </si>
  <si>
    <t>-41,75</t>
  </si>
  <si>
    <t>CHILE</t>
  </si>
  <si>
    <t>67,07</t>
  </si>
  <si>
    <t>PAQUISTAO</t>
  </si>
  <si>
    <t>REPUBLICA DOMINICANA</t>
  </si>
  <si>
    <t>29,15</t>
  </si>
  <si>
    <t>ESTADOS UNIDOS</t>
  </si>
  <si>
    <t>-70,69</t>
  </si>
  <si>
    <t>DEMAIS PAÍSES</t>
  </si>
  <si>
    <t>PRINCIPAIS BLOCOS ECONÔMICOS</t>
  </si>
  <si>
    <t>ASIA (EXCLUSIVE ORIENTE MEDIO)</t>
  </si>
  <si>
    <t>-8,24</t>
  </si>
  <si>
    <t>UNIAO EUROPEIA - UE</t>
  </si>
  <si>
    <t>-25,69</t>
  </si>
  <si>
    <t>ORIENTE MEDIO</t>
  </si>
  <si>
    <t>12,59</t>
  </si>
  <si>
    <t>AFRICA</t>
  </si>
  <si>
    <t>18,92</t>
  </si>
  <si>
    <t>ASSOCIACAO LATINO AMERICANA DE INTEGRACAO - ALADI</t>
  </si>
  <si>
    <t>-22,34</t>
  </si>
  <si>
    <t>DEMAIS BLOCOS</t>
  </si>
  <si>
    <t>PPEXP</t>
  </si>
  <si>
    <t>PRINCIPAIS PRODUTOS</t>
  </si>
  <si>
    <t>NCM</t>
  </si>
  <si>
    <t>Kg</t>
  </si>
  <si>
    <t>TOTAL DOS PRINCIPAIS PRODUTOS EXPORTADOS</t>
  </si>
  <si>
    <t>12019000</t>
  </si>
  <si>
    <t>SOJA, MESMO TRITURADA, EXCETO PARA SEMEADURA</t>
  </si>
  <si>
    <t>-21,87</t>
  </si>
  <si>
    <t>10059010</t>
  </si>
  <si>
    <t>MILHO EM GRAO,EXCETO PARA SEMEADURA</t>
  </si>
  <si>
    <t>22,20</t>
  </si>
  <si>
    <t>23040090</t>
  </si>
  <si>
    <t>BAGACOS E OUTS.RESIDUOS SOLIDOS,DA EXTR.DO OLEO DE SOJA</t>
  </si>
  <si>
    <t>-14,41</t>
  </si>
  <si>
    <t>02023000</t>
  </si>
  <si>
    <t>CARNES DESOSSADAS DE BOVINO,CONGELADAS</t>
  </si>
  <si>
    <t>-11,65</t>
  </si>
  <si>
    <t>52010020</t>
  </si>
  <si>
    <t>ALGODAO SIMPLESMENTE DEBULHADO,NAO CARDADO NEM PENTEADO</t>
  </si>
  <si>
    <t>0,88</t>
  </si>
  <si>
    <t>23040010</t>
  </si>
  <si>
    <t>FARINHAS E "PELLETS",DA EXTRACAO DO OLEO DE SOJA</t>
  </si>
  <si>
    <t>4,26</t>
  </si>
  <si>
    <t>15071000</t>
  </si>
  <si>
    <t>OLEO DE SOJA,EM BRUTO,MESMO DEGOMADO</t>
  </si>
  <si>
    <t>0,57</t>
  </si>
  <si>
    <t>02013000</t>
  </si>
  <si>
    <t>CARNES DESOSSADAS DE BOVINO,FRESCAS OU REFRIGERADAS</t>
  </si>
  <si>
    <t>-13,10</t>
  </si>
  <si>
    <t>02071400</t>
  </si>
  <si>
    <t>PEDACOS E MIUDEZAS,COMEST.DE GALOS/GALINHAS,CONGELADOS</t>
  </si>
  <si>
    <t>-27,10</t>
  </si>
  <si>
    <t>71081310</t>
  </si>
  <si>
    <t>OURO EM BARRAS,FIOS E PERFIS DE SECAO MACICA</t>
  </si>
  <si>
    <t>-41,85</t>
  </si>
  <si>
    <t>02071200</t>
  </si>
  <si>
    <t>CARNES DE GALOS/GALINHAS,N/CORTADAS EM PEDACOS,CONGEL.</t>
  </si>
  <si>
    <t>-52,06</t>
  </si>
  <si>
    <t>41041114</t>
  </si>
  <si>
    <t>OUTS.COUROS BOVINOS,INCL.BUFALOS,N/DIV.UMID.PENA FLOR</t>
  </si>
  <si>
    <t>-24,96</t>
  </si>
  <si>
    <t>44092900</t>
  </si>
  <si>
    <t>OUTRAS MADEIRAS PERF. ETC., NÃO CONIFERAS</t>
  </si>
  <si>
    <t>14,87</t>
  </si>
  <si>
    <t>02032900</t>
  </si>
  <si>
    <t>OUTRAS CARNES DE SUINO,CONGELADAS</t>
  </si>
  <si>
    <t>--</t>
  </si>
  <si>
    <t>02062990</t>
  </si>
  <si>
    <t>OUTRAS MIUDEZAS COMESTIVEIS DE BOVINO,CONGELADAS</t>
  </si>
  <si>
    <t>-26,99</t>
  </si>
  <si>
    <t>71081210</t>
  </si>
  <si>
    <t>BULHAO DOURADO,PARA USO NAO MONETARIO</t>
  </si>
  <si>
    <t>-14,73</t>
  </si>
  <si>
    <t>07133399</t>
  </si>
  <si>
    <t>OUTROS FEIJOES COMUNS,SECOS,EM GRAOS</t>
  </si>
  <si>
    <t>29,11</t>
  </si>
  <si>
    <t>05040090</t>
  </si>
  <si>
    <t>BEXIGAS E ESTOMAGOS,DE ANIMAIS,EXC.PEIXES,FRESCAS,ETC.</t>
  </si>
  <si>
    <t>-6,45</t>
  </si>
  <si>
    <t>15079011</t>
  </si>
  <si>
    <t>OLEO DE SOJA,REFINADO,EM RECIPIENTES COM CAPACIDADE&lt;=5L</t>
  </si>
  <si>
    <t>-27,26</t>
  </si>
  <si>
    <t>44079990</t>
  </si>
  <si>
    <t>OUTRAS MADEIRAS SERRADAS/CORTADAS EM FOLHAS,ETC.ESP&gt;6MM</t>
  </si>
  <si>
    <t>-12,81</t>
  </si>
  <si>
    <t>12072900</t>
  </si>
  <si>
    <t>SEMENTES DE ALGODAO, EXCETO PARA SEMEADURA</t>
  </si>
  <si>
    <t>7,65</t>
  </si>
  <si>
    <t>15079019</t>
  </si>
  <si>
    <t>OLEO DE SOJA,REFINADO,EM RECIPIENTES COM CAPACIDADE&gt;5L</t>
  </si>
  <si>
    <t>305,78</t>
  </si>
  <si>
    <t>07133990</t>
  </si>
  <si>
    <t>OUTROS FEIJOES (VIGNA OU PHASEOLUS),SECOS,EM GRAOS</t>
  </si>
  <si>
    <t>169,79</t>
  </si>
  <si>
    <t>41041124</t>
  </si>
  <si>
    <t>OUTS.COUROS BOVINOS,INCL.BUFALOS,DIVID.UMID.PENA FLOR</t>
  </si>
  <si>
    <t>-71,78</t>
  </si>
  <si>
    <t>15200010</t>
  </si>
  <si>
    <t>GLICEROL EM BRUTO</t>
  </si>
  <si>
    <t>-19,40</t>
  </si>
  <si>
    <t>44072990</t>
  </si>
  <si>
    <t>OUTRAS MADEIRAS TROPICAIS,SERRADAS/CORT.FLS.ETC.ESP&gt;6MM</t>
  </si>
  <si>
    <t>05040011</t>
  </si>
  <si>
    <t>TRIPAS DE BOVINOS,FRESCAS,REFRIG.CONGEL.SALG.DEFUMADAS</t>
  </si>
  <si>
    <t>-61,11</t>
  </si>
  <si>
    <t>35030019</t>
  </si>
  <si>
    <t>OUTRAS GELATINAS E SEUS DERIVADOS</t>
  </si>
  <si>
    <t>6,92</t>
  </si>
  <si>
    <t>44034900</t>
  </si>
  <si>
    <t>OUTRAS MADEIRAS TROPICAIS,EM BRUTO</t>
  </si>
  <si>
    <t>111,93</t>
  </si>
  <si>
    <t>44039900</t>
  </si>
  <si>
    <t>OUTRAS MADEIRAS EM BRUTO</t>
  </si>
  <si>
    <t>66,96</t>
  </si>
  <si>
    <t>17019900</t>
  </si>
  <si>
    <t>OUTS.ACUCARES DE CANA,BETERRABA,SACAROSE QUIM.PURA,SOL.</t>
  </si>
  <si>
    <t>128,13</t>
  </si>
  <si>
    <t>29232000</t>
  </si>
  <si>
    <t>LECITINAS E OUTROS FOSFOAMINOLIPIDIOS</t>
  </si>
  <si>
    <t>17,39</t>
  </si>
  <si>
    <t>10059090</t>
  </si>
  <si>
    <t>MILHO,EXCETO EM GRAO</t>
  </si>
  <si>
    <t>-17,20</t>
  </si>
  <si>
    <t>44072920</t>
  </si>
  <si>
    <t>MADEIRA DE IPE,SERRADA/CORTADA EM FOLHAS,ETC.ESP&gt;6MM</t>
  </si>
  <si>
    <t>-40,86</t>
  </si>
  <si>
    <t>16023210</t>
  </si>
  <si>
    <t>GALO/GALINHA C/CONT.CARNE/MIUD.&gt;=57% EM PESO NAO COZIDA</t>
  </si>
  <si>
    <t>-46,43</t>
  </si>
  <si>
    <t>31052000</t>
  </si>
  <si>
    <t>ADUBOS OU FERTILIZANTES C/NITROGENIO,FOSFORO E POTASSIO</t>
  </si>
  <si>
    <t>02062200</t>
  </si>
  <si>
    <t>FIGADOS DE BOVINO,CONGELADOS</t>
  </si>
  <si>
    <t>02064900</t>
  </si>
  <si>
    <t>OUTRAS MIUDEZAS COMESTIVEIS DE SUINO,CONGELADAS</t>
  </si>
  <si>
    <t>-27,05</t>
  </si>
  <si>
    <t>02022090</t>
  </si>
  <si>
    <t>OUTRAS PECAS NAO DESOSSADAS DE BOVINO,CONGELADAS</t>
  </si>
  <si>
    <t>-86,58</t>
  </si>
  <si>
    <t>02062910</t>
  </si>
  <si>
    <t>RABOS DE BOVINO,CONGELADOS</t>
  </si>
  <si>
    <t>02062100</t>
  </si>
  <si>
    <t>LINGUAS DE BOVINO,CONGELADAS</t>
  </si>
  <si>
    <t>-76,53</t>
  </si>
  <si>
    <t>10079000</t>
  </si>
  <si>
    <t>SORGO DE GRAO, EXCETO PARA SEMEADURA</t>
  </si>
  <si>
    <t>179,95</t>
  </si>
  <si>
    <t>44083999</t>
  </si>
  <si>
    <t>FOLHAS P/FOLHEAD.ETC.DE OUTS.MADEIRAS TROPIC.</t>
  </si>
  <si>
    <t>109,18</t>
  </si>
  <si>
    <t>10063021</t>
  </si>
  <si>
    <t>ARROZ SEMIBRANQUEADO,ETC.N/PARBOILIZADO,POLIDO,BRUNIDO</t>
  </si>
  <si>
    <t>-17,64</t>
  </si>
  <si>
    <t>44079400</t>
  </si>
  <si>
    <t>MADEIRA D/CEREJEIRA SERRADA LONG. FLS.&gt;6MM</t>
  </si>
  <si>
    <t>45,73</t>
  </si>
  <si>
    <t>15121110</t>
  </si>
  <si>
    <t>OLEO DE GIRASSOL,EM BRUTO</t>
  </si>
  <si>
    <t>71021000</t>
  </si>
  <si>
    <t>DIAMANTES NAO SELECIONADOS,NAO MONTADOS,NEM ENGASTADOS</t>
  </si>
  <si>
    <t>-25,42</t>
  </si>
  <si>
    <t>05119999</t>
  </si>
  <si>
    <t>OUTS.PROD.D/ORIGEM ANIMAL,IMPRÓP.P/ALIM.HUM.</t>
  </si>
  <si>
    <t>14,45</t>
  </si>
  <si>
    <t>16024900</t>
  </si>
  <si>
    <t>OUTRAS PREPARS.ALIMENT.E CONSERVAS,DE SUINOS E MISTURAS</t>
  </si>
  <si>
    <t>-12,46</t>
  </si>
  <si>
    <t>52010090</t>
  </si>
  <si>
    <t>OUTROS TIPOS DE ALGODAO NAO CARDADO NEM PENTEADO</t>
  </si>
  <si>
    <t>02109900</t>
  </si>
  <si>
    <t>CARNES DE OUTS.ANIMAIS,SALGADAS,SECAS,ETC.</t>
  </si>
  <si>
    <t>-61,80</t>
  </si>
  <si>
    <t>84368000</t>
  </si>
  <si>
    <t>OUTRAS MAQUINAS E APARELHOS P/AGRICULTURA,HORTICULT.ETC</t>
  </si>
  <si>
    <t>16023230</t>
  </si>
  <si>
    <t>GALO/GALINHA C/CONT.CARNE/MIUD.&gt;=25 E &lt;57% EM PESO</t>
  </si>
  <si>
    <t>87021000</t>
  </si>
  <si>
    <t>VEICULOS AUTOMOVEIS P/TRANSP&gt;=10 PESSOAS,C/MOTOR DIESEL</t>
  </si>
  <si>
    <t>84771011</t>
  </si>
  <si>
    <t>MAQS.DE MOLDAR TERMOPL.P/INJ&lt;=5KG,HORIZ.CMD.NUM.MONOCOL</t>
  </si>
  <si>
    <t>94042100</t>
  </si>
  <si>
    <t>COLCHOES DE BORRACHA/PLASTICOS ALVEOLARES,MESMO ROCOB.</t>
  </si>
  <si>
    <t>-19,99</t>
  </si>
  <si>
    <t>22021000</t>
  </si>
  <si>
    <t>AGUA INCL.MINERAL/GASEIF.ADICION.ACUCAR,AROMATIZADA,ETC</t>
  </si>
  <si>
    <t>-9,06</t>
  </si>
  <si>
    <t>44123900</t>
  </si>
  <si>
    <t>OUTS.MAD.COMP.FOLHEADA,ESPESS.Ñ SUP.A 6MM</t>
  </si>
  <si>
    <t>34,99</t>
  </si>
  <si>
    <t>15021019</t>
  </si>
  <si>
    <t>OUTROS SEBOS BOVINOS</t>
  </si>
  <si>
    <t>99,47</t>
  </si>
  <si>
    <t>38231200</t>
  </si>
  <si>
    <t>ACIDO OLEICO (ACIDO GRAXO MONOCARBOXILICO INDUSTRIAL)</t>
  </si>
  <si>
    <t>-71,23</t>
  </si>
  <si>
    <t>04072100</t>
  </si>
  <si>
    <t>OVOS FRESCOS DE AVES DA ESPÉCIE GALLUS DOMESTICUS</t>
  </si>
  <si>
    <t>-35,44</t>
  </si>
  <si>
    <t>25232990</t>
  </si>
  <si>
    <t>OUTROS TIPOS DE CIMENTO "PORTLAND"</t>
  </si>
  <si>
    <t>490,37</t>
  </si>
  <si>
    <t>11042300</t>
  </si>
  <si>
    <t>GRAOS DE MILHO,DESCASCADOS,EM PEROLAS,CORTADOS,ETC.</t>
  </si>
  <si>
    <t>94042900</t>
  </si>
  <si>
    <t>COLCHOES DE OUTRAS MATERIAS</t>
  </si>
  <si>
    <t>45,30</t>
  </si>
  <si>
    <t>05040013</t>
  </si>
  <si>
    <t>TRIPAS DE SUINOS,FRESCAS,REFRIG.CONGEL.SALGAD.DEFUMADAS</t>
  </si>
  <si>
    <t>-39,96</t>
  </si>
  <si>
    <t>44189000</t>
  </si>
  <si>
    <t>OUTRAS OBRAS DE MARCENARIA OU CARPINTARIA,P/CONSTRUCOES</t>
  </si>
  <si>
    <t>1,52</t>
  </si>
  <si>
    <t>38231900</t>
  </si>
  <si>
    <t>OUTROS ACIDOS GRAXOS MONOCARBOX.IND.E OLEOS ACID.REFIN,</t>
  </si>
  <si>
    <t>-26,73</t>
  </si>
  <si>
    <t>10064000</t>
  </si>
  <si>
    <t>ARROZ QUEBRADO (TRINCA DE ARROZ)</t>
  </si>
  <si>
    <t>-68,68</t>
  </si>
  <si>
    <t>04072900</t>
  </si>
  <si>
    <t>OVOS FRESCOS DE OUTRAS AVES</t>
  </si>
  <si>
    <t>-53,36</t>
  </si>
  <si>
    <t>02032200</t>
  </si>
  <si>
    <t>PERNAS,PAS E PEDACOS NAO DESOSSADOS DE SUINO,CONGELADOS</t>
  </si>
  <si>
    <t>12074090</t>
  </si>
  <si>
    <t>OUTRAS SEMENTES DE GERGELIM,MESMO TRITURADAS</t>
  </si>
  <si>
    <t>34011900</t>
  </si>
  <si>
    <t>OUTS.SABOES/PRODUTOS/PREPARACOES,EM BARRAS,PEDACOS,ETC.</t>
  </si>
  <si>
    <t>33,37</t>
  </si>
  <si>
    <t>02063000</t>
  </si>
  <si>
    <t>MIUDEZAS COMESTIVEIS DE SUINO,FRESCAS OU REFRIGERADAS</t>
  </si>
  <si>
    <t>-53,13</t>
  </si>
  <si>
    <t>44089090</t>
  </si>
  <si>
    <t>FOLHAS P/FOLHEAD.ETC.DE OUTS.MADEIRAS</t>
  </si>
  <si>
    <t>41032000</t>
  </si>
  <si>
    <t>PELES EM BRUTO,DE REPTEIS</t>
  </si>
  <si>
    <t>52010010</t>
  </si>
  <si>
    <t>ALGODAO NAO DEBULHADO,NAO CARDADO NEM PENTEADO</t>
  </si>
  <si>
    <t>16010000</t>
  </si>
  <si>
    <t>ENCHIDOS DE CARNE,MIUDEZAS,SANGUE,SUAS PREPARS.ALIMENTS</t>
  </si>
  <si>
    <t>41044130</t>
  </si>
  <si>
    <t>OUTS.COUROS/PELES BOVINOS,SECOS,PENA FLOR</t>
  </si>
  <si>
    <t>-72,49</t>
  </si>
  <si>
    <t>84369900</t>
  </si>
  <si>
    <t>PARTES DE MAQS.E APARS.P/AGRICULTURA,HORTICULTURA,ETC.</t>
  </si>
  <si>
    <t>90318050</t>
  </si>
  <si>
    <t>APARELHOS PARA ANALISE DE TEXTEIS,COMPUTADORIZADOS</t>
  </si>
  <si>
    <t>05100010</t>
  </si>
  <si>
    <t>PANCREAS DE BOVINOS,P/PREPAR.PROD.FARMACEUT.FRESCAS,ETC</t>
  </si>
  <si>
    <t>96,75</t>
  </si>
  <si>
    <t>44187900</t>
  </si>
  <si>
    <t>OUTROS PAINÉIS MONTADOS P/SOALHOS</t>
  </si>
  <si>
    <t>-86,62</t>
  </si>
  <si>
    <t>21069090</t>
  </si>
  <si>
    <t>OUTRAS PREPARACOES ALIMENTICIAS</t>
  </si>
  <si>
    <t>6,71</t>
  </si>
  <si>
    <t>68109900</t>
  </si>
  <si>
    <t>OUTRAS OBRAS DE CIMENTO,CONCRETO OU DE PEDRA ARTIFICIAL</t>
  </si>
  <si>
    <t>142,78</t>
  </si>
  <si>
    <t>87019090</t>
  </si>
  <si>
    <t>OUTROS TRATORES</t>
  </si>
  <si>
    <t>-46,55</t>
  </si>
  <si>
    <t>22089000</t>
  </si>
  <si>
    <t>OUTRAS BEBIDAS ALCOOLICAS</t>
  </si>
  <si>
    <t>90248011</t>
  </si>
  <si>
    <t>MAQUINAS E APARELHOS P/ENSAIO DE FIOS TEXTEIS,AUTOMAT.</t>
  </si>
  <si>
    <t>31028000</t>
  </si>
  <si>
    <t>MISTURAS DE UREIA C/NITRATO DE AMONIO,EM SOL.AQUOSA,ETC</t>
  </si>
  <si>
    <t>-47,68</t>
  </si>
  <si>
    <t>17011400</t>
  </si>
  <si>
    <t>OUTROS ACUCARES DE CANA</t>
  </si>
  <si>
    <t>84799090</t>
  </si>
  <si>
    <t>OUTS.PARTES DE MAQUINAS E APARS.MECAN.C/FUNCAO PROPRIA</t>
  </si>
  <si>
    <t>31055900</t>
  </si>
  <si>
    <t>OUTS.ADUBOS/FERTILIZ.MINER.QUIM.C/NITROGENIO E FOSFORO</t>
  </si>
  <si>
    <t>30,50</t>
  </si>
  <si>
    <t>84749000</t>
  </si>
  <si>
    <t>PARTES DE MAQS.E APARS.P/SELECIONAR,ETC.SUBST.MINERAIS</t>
  </si>
  <si>
    <t>-70,62</t>
  </si>
  <si>
    <t>44109000</t>
  </si>
  <si>
    <t>PAINEIS DE OUTRAS MATERIAS LENHOSAS</t>
  </si>
  <si>
    <t>-9,48</t>
  </si>
  <si>
    <t>15171000</t>
  </si>
  <si>
    <t>MARGARINA,EXCETO A MARGARINA LIQUIDA</t>
  </si>
  <si>
    <t>-49,45</t>
  </si>
  <si>
    <t>15220000</t>
  </si>
  <si>
    <t>DEGRAS E RESIDUOS DO TRATAM.DAS MATERIAS GRAXAS,ETC.</t>
  </si>
  <si>
    <t>53,85</t>
  </si>
  <si>
    <t>06029090</t>
  </si>
  <si>
    <t>OUTRAS PLANTAS VIVAS</t>
  </si>
  <si>
    <t>39219019</t>
  </si>
  <si>
    <t>OUTRAS CHAPAS,ETC.DE OUTRAS PLASTICOS,ESTRATIFICADAS</t>
  </si>
  <si>
    <t>-61,96</t>
  </si>
  <si>
    <t>10089090</t>
  </si>
  <si>
    <t>OUTROS CEREAIS,EXCETO PARA SEMEADURA</t>
  </si>
  <si>
    <t>10063011</t>
  </si>
  <si>
    <t>ARROZ SEMIBRANQUEADO,ETC.PARBOILIZADO,POLIDO OU BRUNIDO</t>
  </si>
  <si>
    <t>-95,33</t>
  </si>
  <si>
    <t>08012100</t>
  </si>
  <si>
    <t>CASTANHA-DO-PARA,FRESCA OU SECA,COM CASCA</t>
  </si>
  <si>
    <t>DEMAIS PRODUTOS</t>
  </si>
  <si>
    <t>SCNEXP</t>
  </si>
  <si>
    <t>Setores de Contas Nacionais</t>
  </si>
  <si>
    <t>BENS DE CAPITAL</t>
  </si>
  <si>
    <t xml:space="preserve">       BENS DE CAPITAL (EXC.EQUIP.DE TRANSPORTE USO INDUSTR.)</t>
  </si>
  <si>
    <t>45,16</t>
  </si>
  <si>
    <t xml:space="preserve">       EQUIPAMENTOS DE TRANSPORTE DE USO INDUSTRIAL</t>
  </si>
  <si>
    <t>BENS DE CONSUMO</t>
  </si>
  <si>
    <t xml:space="preserve">       BENS DE CONSUMO NAO DURAVEIS</t>
  </si>
  <si>
    <t>-13,79</t>
  </si>
  <si>
    <t xml:space="preserve">       BENS DE CONSUMO DURAVEIS</t>
  </si>
  <si>
    <t>-19,70</t>
  </si>
  <si>
    <t>BENS INTERMEDIARIOS</t>
  </si>
  <si>
    <t xml:space="preserve">       ALIMENTOS E BEBIDAS DESTINADOS A INDUSTRIA</t>
  </si>
  <si>
    <t>-20,97</t>
  </si>
  <si>
    <t xml:space="preserve">       INSUMOS INDUSTRIAIS</t>
  </si>
  <si>
    <t>1,11</t>
  </si>
  <si>
    <t xml:space="preserve">       PECAS E ACESSORIOS DE EQUIPAMENTOS DE TRANSPORTE</t>
  </si>
  <si>
    <t>-17,35</t>
  </si>
  <si>
    <t>COMBUSTIVEIS E LUBRIFICANTES</t>
  </si>
  <si>
    <t xml:space="preserve">       COMBUSTIVEIS E LUBRIFICANTES</t>
  </si>
  <si>
    <t>0</t>
  </si>
  <si>
    <t>DEMAIS OPERACOES</t>
  </si>
  <si>
    <t xml:space="preserve">       DEMAIS OPERACOES</t>
  </si>
  <si>
    <t>SMEXP</t>
  </si>
  <si>
    <t>Série Mensal - Dois Últimos Anos</t>
  </si>
  <si>
    <t>Mês</t>
  </si>
  <si>
    <t xml:space="preserve">Janeiro  </t>
  </si>
  <si>
    <t>-14,62</t>
  </si>
  <si>
    <t xml:space="preserve">    Jan/Jan</t>
  </si>
  <si>
    <t>Fevereiro</t>
  </si>
  <si>
    <t>-40,99</t>
  </si>
  <si>
    <t xml:space="preserve">    Jan/Fev</t>
  </si>
  <si>
    <t xml:space="preserve">Março    </t>
  </si>
  <si>
    <t>-12,21</t>
  </si>
  <si>
    <t xml:space="preserve">    Jan/Mar</t>
  </si>
  <si>
    <t xml:space="preserve">Abril    </t>
  </si>
  <si>
    <t>-54,02</t>
  </si>
  <si>
    <t xml:space="preserve">    Jan/Abr</t>
  </si>
  <si>
    <t xml:space="preserve">Maio     </t>
  </si>
  <si>
    <t>-14,09</t>
  </si>
  <si>
    <t xml:space="preserve">    Jan/Mai</t>
  </si>
  <si>
    <t xml:space="preserve">Junho    </t>
  </si>
  <si>
    <t xml:space="preserve">    Jan/Jun</t>
  </si>
  <si>
    <t xml:space="preserve">Julho    </t>
  </si>
  <si>
    <t>1,18</t>
  </si>
  <si>
    <t xml:space="preserve">    Jan/Jul</t>
  </si>
  <si>
    <t xml:space="preserve">Agosto   </t>
  </si>
  <si>
    <t>-28,57</t>
  </si>
  <si>
    <t xml:space="preserve">    Jan/Ago</t>
  </si>
  <si>
    <t xml:space="preserve">Setembro </t>
  </si>
  <si>
    <t>9,43</t>
  </si>
  <si>
    <t xml:space="preserve">    Jan/Set</t>
  </si>
  <si>
    <t xml:space="preserve">Outubro  </t>
  </si>
  <si>
    <t>19,40</t>
  </si>
  <si>
    <t xml:space="preserve">    Jan/Out</t>
  </si>
  <si>
    <t xml:space="preserve">Novembro </t>
  </si>
  <si>
    <t>28,85</t>
  </si>
  <si>
    <t xml:space="preserve">    Jan/Nov</t>
  </si>
  <si>
    <t xml:space="preserve">Dezembro </t>
  </si>
  <si>
    <t>37,33</t>
  </si>
  <si>
    <t xml:space="preserve">    Jan/Dez</t>
  </si>
  <si>
    <t>FATEXP</t>
  </si>
  <si>
    <t>Totais por Fator Agregado</t>
  </si>
  <si>
    <t>Ano/Mês</t>
  </si>
  <si>
    <t>TOTAL</t>
  </si>
  <si>
    <t>Básicos</t>
  </si>
  <si>
    <t>Semimanufaturados</t>
  </si>
  <si>
    <t>Manufaturados</t>
  </si>
  <si>
    <t>Inudstrializados</t>
  </si>
  <si>
    <t>Operações Especiais</t>
  </si>
  <si>
    <t>US$ FOB (A)</t>
  </si>
  <si>
    <t>US$ FOB (B)</t>
  </si>
  <si>
    <t>US$ FOB (A) + (B)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</si>
  <si>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</si>
  <si>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</si>
  <si>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</si>
  <si>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</si>
  <si>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</si>
  <si>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</si>
  <si>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</si>
  <si>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</si>
  <si>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</si>
  <si>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</si>
  <si>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</si>
  <si>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</si>
  <si>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</si>
  <si>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</si>
  <si>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</si>
  <si>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         Janeiro  </t>
  </si>
  <si>
    <t xml:space="preserve">         Fevereiro</t>
  </si>
  <si>
    <t xml:space="preserve">         Março    </t>
  </si>
  <si>
    <t xml:space="preserve">         Abril    </t>
  </si>
  <si>
    <t xml:space="preserve">         Maio     </t>
  </si>
  <si>
    <t xml:space="preserve">         Junho    </t>
  </si>
  <si>
    <t xml:space="preserve">         Julho    </t>
  </si>
  <si>
    <t xml:space="preserve">         Agosto   </t>
  </si>
  <si>
    <t xml:space="preserve">         Setembro </t>
  </si>
  <si>
    <t xml:space="preserve">         Outubro  </t>
  </si>
  <si>
    <t xml:space="preserve">         Novembro </t>
  </si>
  <si>
    <t xml:space="preserve">         Dezembro </t>
  </si>
  <si>
    <t>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</si>
</sst>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horizontal="right"/>
    </xf>
    <xf numFmtId="0" fontId="0" fillId="0" borderId="1" xfId="0" applyBorder="1" applyAlignment="1">
      <alignment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" fillId="0" borderId="0" xfId="1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2" fillId="0" borderId="0" xfId="1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164" fontId="10" fillId="0" borderId="0" xfId="1" applyNumberFormat="1" applyFont="1" applyAlignment="1"/>
    <xf numFmtId="2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64" fontId="9" fillId="0" borderId="10" xfId="1" applyNumberFormat="1" applyFont="1" applyBorder="1" applyAlignment="1">
      <alignment horizontal="center" vertical="center"/>
    </xf>
    <xf numFmtId="164" fontId="9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13" fillId="0" borderId="0" xfId="1" applyNumberFormat="1" applyFont="1" applyAlignment="1"/>
    <xf numFmtId="2" fontId="13" fillId="0" borderId="0" xfId="0" applyNumberFormat="1" applyFont="1" applyAlignment="1">
      <alignment horizontal="right"/>
    </xf>
    <xf numFmtId="164" fontId="1" fillId="0" borderId="0" xfId="1" applyNumberFormat="1" applyFont="1"/>
    <xf numFmtId="2" fontId="0" fillId="0" borderId="0" xfId="0" applyNumberFormat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left" vertical="center"/>
    </xf>
    <xf numFmtId="3" fontId="1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7" fillId="0" borderId="0" xfId="2" applyFont="1"/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1000125</xdr:colOff>
      <xdr:row>4</xdr:row>
      <xdr:rowOff>47625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609600</xdr:colOff>
      <xdr:row>3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1009650</xdr:colOff>
      <xdr:row>3</xdr:row>
      <xdr:rowOff>95250</xdr:rowOff>
    </xdr:to>
    <xdr:pic>
      <xdr:nvPicPr>
        <xdr:cNvPr id="2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676275</xdr:colOff>
      <xdr:row>3</xdr:row>
      <xdr:rowOff>95250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906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1314450</xdr:colOff>
      <xdr:row>3</xdr:row>
      <xdr:rowOff>123825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314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1238250</xdr:colOff>
      <xdr:row>3</xdr:row>
      <xdr:rowOff>123825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382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C3" sqref="C3"/>
    </sheetView>
  </sheetViews>
  <sheetFormatPr defaultRowHeight="15"/>
  <cols>
    <col min="1" max="1" width="3.28515625" style="1" customWidth="1"/>
    <col min="2" max="2" width="43.7109375" style="1" customWidth="1"/>
    <col min="3" max="3" width="12.85546875" style="4" customWidth="1"/>
    <col min="4" max="4" width="6" style="3" customWidth="1"/>
    <col min="5" max="5" width="12.85546875" style="4" customWidth="1"/>
    <col min="6" max="6" width="5.5703125" style="3" customWidth="1"/>
    <col min="7" max="7" width="10.140625" style="3" customWidth="1"/>
  </cols>
  <sheetData>
    <row r="1" spans="1:7" ht="15.75">
      <c r="C1" s="2" t="s">
        <v>0</v>
      </c>
      <c r="G1" s="5"/>
    </row>
    <row r="2" spans="1:7" ht="15.75">
      <c r="C2" s="2" t="s">
        <v>1</v>
      </c>
      <c r="G2" s="5" t="s">
        <v>2</v>
      </c>
    </row>
    <row r="3" spans="1:7" ht="15.75">
      <c r="C3" s="6" t="s">
        <v>3</v>
      </c>
    </row>
    <row r="5" spans="1:7">
      <c r="G5" s="7" t="s">
        <v>4</v>
      </c>
    </row>
    <row r="6" spans="1:7">
      <c r="A6" s="8"/>
      <c r="B6" s="8"/>
      <c r="C6" s="9" t="s">
        <v>5</v>
      </c>
      <c r="D6" s="10"/>
      <c r="E6" s="9" t="s">
        <v>6</v>
      </c>
      <c r="F6" s="10"/>
      <c r="G6" s="11" t="s">
        <v>7</v>
      </c>
    </row>
    <row r="7" spans="1:7">
      <c r="A7" s="12" t="s">
        <v>8</v>
      </c>
      <c r="B7" s="12" t="s">
        <v>9</v>
      </c>
      <c r="C7" s="13"/>
      <c r="D7" s="14"/>
      <c r="E7" s="13"/>
      <c r="F7" s="15"/>
      <c r="G7" s="16" t="s">
        <v>10</v>
      </c>
    </row>
    <row r="8" spans="1:7">
      <c r="A8" s="17"/>
      <c r="B8" s="17"/>
      <c r="C8" s="18" t="s">
        <v>11</v>
      </c>
      <c r="D8" s="19" t="s">
        <v>12</v>
      </c>
      <c r="E8" s="18" t="s">
        <v>11</v>
      </c>
      <c r="F8" s="19" t="s">
        <v>12</v>
      </c>
      <c r="G8" s="20" t="s">
        <v>13</v>
      </c>
    </row>
    <row r="9" spans="1:7">
      <c r="B9" s="21" t="s">
        <v>14</v>
      </c>
      <c r="C9" s="22">
        <v>13070913320</v>
      </c>
      <c r="D9" s="23">
        <f>IF(C9=0,"--",IF(((C9/$C$9)*100)&lt;0.01,"--",(C9/$C$9)*100))</f>
        <v>100</v>
      </c>
      <c r="E9" s="22">
        <v>14796823287</v>
      </c>
      <c r="F9" s="23">
        <f>IF(E9=0,"--",IF(((E9/$E$9)*100)&lt;0.01,"--",(E9/$E$9)*100))</f>
        <v>100</v>
      </c>
      <c r="G9" s="23">
        <f>IF(F9=0,"--",IF((((C9-E9)/E9)*100)&gt;1000,"--",((C9-E9)/E9)*100))</f>
        <v>-11.664057436681881</v>
      </c>
    </row>
    <row r="10" spans="1:7">
      <c r="A10"/>
      <c r="B10" s="21"/>
      <c r="C10" s="22"/>
      <c r="D10" s="23"/>
      <c r="E10" s="22"/>
      <c r="F10" s="23"/>
      <c r="G10" s="23"/>
    </row>
    <row r="11" spans="1:7">
      <c r="B11" s="24" t="s">
        <v>15</v>
      </c>
      <c r="C11" s="22">
        <f>SUM(C13:C52:C53)</f>
        <v>11633951391</v>
      </c>
      <c r="D11" s="23">
        <f>IF(C11=0,"--",IF(((C11/$C$9)*100)&lt;0.01,"--",(C11/$C$9)*100))</f>
        <v>89.006415283916823</v>
      </c>
      <c r="E11" s="22">
        <f>SUM(E13:E53:E52)</f>
        <v>11781004458</v>
      </c>
      <c r="F11" s="23">
        <f>IF(E11=0,"--",IF(((E11/$E$9)*100)&lt;0.01,"--",(E11/$E$9)*100))</f>
        <v>79.618471002153555</v>
      </c>
      <c r="G11" s="23">
        <f>IF(F11=0,"--",IF((((C11-E11)/E11)*100)&gt;1000,"--",((C11-E11)/E11)*100))</f>
        <v>-1.2482218093054218</v>
      </c>
    </row>
    <row r="12" spans="1:7">
      <c r="A12"/>
      <c r="B12"/>
      <c r="C12"/>
      <c r="D12"/>
      <c r="E12"/>
      <c r="F12"/>
      <c r="G12"/>
    </row>
    <row r="13" spans="1:7">
      <c r="A13" s="25">
        <v>1</v>
      </c>
      <c r="B13" s="26" t="s">
        <v>16</v>
      </c>
      <c r="C13" s="22">
        <v>2101786718</v>
      </c>
      <c r="D13" s="23">
        <f t="shared" ref="D13:D52" si="0">IF(C13=0,"--",IF(((C13/$C$9)*100)&lt;0.01,"--",(C13/$C$9)*100))</f>
        <v>16.079876490222183</v>
      </c>
      <c r="E13" s="22">
        <v>1706890207</v>
      </c>
      <c r="F13" s="23">
        <f t="shared" ref="F13:F52" si="1">IF(E13=0,"--",IF(((E13/$E$9)*100)&lt;0.01,"--",(E13/$E$9)*100))</f>
        <v>11.535517954719493</v>
      </c>
      <c r="G13" s="27" t="s">
        <v>17</v>
      </c>
    </row>
    <row r="14" spans="1:7">
      <c r="A14" s="25">
        <v>2</v>
      </c>
      <c r="B14" s="26" t="s">
        <v>18</v>
      </c>
      <c r="C14" s="22">
        <v>1242308589</v>
      </c>
      <c r="D14" s="23">
        <f t="shared" si="0"/>
        <v>9.5043747792216244</v>
      </c>
      <c r="E14" s="22">
        <v>1262216673</v>
      </c>
      <c r="F14" s="23">
        <f t="shared" si="1"/>
        <v>8.5303220057303903</v>
      </c>
      <c r="G14" s="27" t="s">
        <v>19</v>
      </c>
    </row>
    <row r="15" spans="1:7">
      <c r="A15" s="25">
        <v>3</v>
      </c>
      <c r="B15" s="26" t="s">
        <v>20</v>
      </c>
      <c r="C15" s="22">
        <v>1201472988</v>
      </c>
      <c r="D15" s="23">
        <f t="shared" si="0"/>
        <v>9.1919589594524211</v>
      </c>
      <c r="E15" s="22">
        <v>1247731763</v>
      </c>
      <c r="F15" s="23">
        <f t="shared" si="1"/>
        <v>8.4324299804013734</v>
      </c>
      <c r="G15" s="27" t="s">
        <v>21</v>
      </c>
    </row>
    <row r="16" spans="1:7">
      <c r="A16" s="25">
        <v>4</v>
      </c>
      <c r="B16" s="26" t="s">
        <v>22</v>
      </c>
      <c r="C16" s="22">
        <v>1130439195</v>
      </c>
      <c r="D16" s="23">
        <f t="shared" si="0"/>
        <v>8.648509613098712</v>
      </c>
      <c r="E16" s="22">
        <v>1357989792</v>
      </c>
      <c r="F16" s="23">
        <f t="shared" si="1"/>
        <v>9.1775766031691735</v>
      </c>
      <c r="G16" s="27" t="s">
        <v>23</v>
      </c>
    </row>
    <row r="17" spans="1:7">
      <c r="A17" s="25">
        <v>5</v>
      </c>
      <c r="B17" s="26" t="s">
        <v>24</v>
      </c>
      <c r="C17" s="22">
        <v>741073145</v>
      </c>
      <c r="D17" s="23">
        <f t="shared" si="0"/>
        <v>5.6696355247500021</v>
      </c>
      <c r="E17" s="22">
        <v>961548623</v>
      </c>
      <c r="F17" s="23">
        <f t="shared" si="1"/>
        <v>6.4983449781736926</v>
      </c>
      <c r="G17" s="27" t="s">
        <v>25</v>
      </c>
    </row>
    <row r="18" spans="1:7">
      <c r="A18" s="25">
        <v>6</v>
      </c>
      <c r="B18" s="26" t="s">
        <v>26</v>
      </c>
      <c r="C18" s="22">
        <v>501752449</v>
      </c>
      <c r="D18" s="23">
        <f t="shared" si="0"/>
        <v>3.838694639893764</v>
      </c>
      <c r="E18" s="22">
        <v>927676386</v>
      </c>
      <c r="F18" s="23">
        <f t="shared" si="1"/>
        <v>6.269429376878656</v>
      </c>
      <c r="G18" s="27" t="s">
        <v>27</v>
      </c>
    </row>
    <row r="19" spans="1:7">
      <c r="A19" s="25">
        <v>7</v>
      </c>
      <c r="B19" s="26" t="s">
        <v>28</v>
      </c>
      <c r="C19" s="22">
        <v>397154628</v>
      </c>
      <c r="D19" s="23">
        <f t="shared" si="0"/>
        <v>3.0384611868882012</v>
      </c>
      <c r="E19" s="22">
        <v>397166416</v>
      </c>
      <c r="F19" s="23">
        <f t="shared" si="1"/>
        <v>2.684132994606601</v>
      </c>
      <c r="G19" s="27" t="s">
        <v>29</v>
      </c>
    </row>
    <row r="20" spans="1:7">
      <c r="A20" s="25">
        <v>8</v>
      </c>
      <c r="B20" s="26" t="s">
        <v>30</v>
      </c>
      <c r="C20" s="22">
        <v>294354344</v>
      </c>
      <c r="D20" s="23">
        <f t="shared" si="0"/>
        <v>2.2519799251487957</v>
      </c>
      <c r="E20" s="22">
        <v>408950068</v>
      </c>
      <c r="F20" s="23">
        <f t="shared" si="1"/>
        <v>2.7637693582465772</v>
      </c>
      <c r="G20" s="27" t="s">
        <v>31</v>
      </c>
    </row>
    <row r="21" spans="1:7">
      <c r="A21" s="25">
        <v>9</v>
      </c>
      <c r="B21" s="26" t="s">
        <v>32</v>
      </c>
      <c r="C21" s="22">
        <v>286168882</v>
      </c>
      <c r="D21" s="23">
        <f t="shared" si="0"/>
        <v>2.1893564358821713</v>
      </c>
      <c r="E21" s="22">
        <v>144997499</v>
      </c>
      <c r="F21" s="23">
        <f t="shared" si="1"/>
        <v>0.97992316450376227</v>
      </c>
      <c r="G21" s="27" t="s">
        <v>33</v>
      </c>
    </row>
    <row r="22" spans="1:7">
      <c r="A22" s="25">
        <v>10</v>
      </c>
      <c r="B22" s="26" t="s">
        <v>34</v>
      </c>
      <c r="C22" s="22">
        <v>263746812</v>
      </c>
      <c r="D22" s="23">
        <f t="shared" si="0"/>
        <v>2.0178147122775045</v>
      </c>
      <c r="E22" s="22">
        <v>279028228</v>
      </c>
      <c r="F22" s="23">
        <f t="shared" si="1"/>
        <v>1.8857306233098357</v>
      </c>
      <c r="G22" s="27" t="s">
        <v>35</v>
      </c>
    </row>
    <row r="23" spans="1:7">
      <c r="A23" s="25">
        <v>11</v>
      </c>
      <c r="B23" s="26" t="s">
        <v>36</v>
      </c>
      <c r="C23" s="22">
        <v>250443597</v>
      </c>
      <c r="D23" s="23">
        <f t="shared" si="0"/>
        <v>1.9160374708995467</v>
      </c>
      <c r="E23" s="22">
        <v>434648901</v>
      </c>
      <c r="F23" s="23">
        <f t="shared" si="1"/>
        <v>2.9374474004962141</v>
      </c>
      <c r="G23" s="27" t="s">
        <v>37</v>
      </c>
    </row>
    <row r="24" spans="1:7">
      <c r="A24" s="25">
        <v>12</v>
      </c>
      <c r="B24" s="26" t="s">
        <v>38</v>
      </c>
      <c r="C24" s="22">
        <v>232285503</v>
      </c>
      <c r="D24" s="23">
        <f t="shared" si="0"/>
        <v>1.7771176146090455</v>
      </c>
      <c r="E24" s="22">
        <v>349231527</v>
      </c>
      <c r="F24" s="23">
        <f t="shared" si="1"/>
        <v>2.3601790751047442</v>
      </c>
      <c r="G24" s="27" t="s">
        <v>39</v>
      </c>
    </row>
    <row r="25" spans="1:7">
      <c r="A25" s="25">
        <v>13</v>
      </c>
      <c r="B25" s="26" t="s">
        <v>40</v>
      </c>
      <c r="C25" s="22">
        <v>219278127</v>
      </c>
      <c r="D25" s="23">
        <f t="shared" si="0"/>
        <v>1.6776037116280105</v>
      </c>
      <c r="E25" s="22">
        <v>196770787</v>
      </c>
      <c r="F25" s="23">
        <f t="shared" si="1"/>
        <v>1.3298177803669271</v>
      </c>
      <c r="G25" s="27" t="s">
        <v>41</v>
      </c>
    </row>
    <row r="26" spans="1:7">
      <c r="A26" s="25">
        <v>14</v>
      </c>
      <c r="B26" s="26" t="s">
        <v>42</v>
      </c>
      <c r="C26" s="22">
        <v>199113292</v>
      </c>
      <c r="D26" s="23">
        <f t="shared" si="0"/>
        <v>1.5233311332218367</v>
      </c>
      <c r="E26" s="22">
        <v>365926894</v>
      </c>
      <c r="F26" s="23">
        <f t="shared" si="1"/>
        <v>2.473009827193728</v>
      </c>
      <c r="G26" s="27" t="s">
        <v>43</v>
      </c>
    </row>
    <row r="27" spans="1:7">
      <c r="A27" s="25">
        <v>15</v>
      </c>
      <c r="B27" s="26" t="s">
        <v>44</v>
      </c>
      <c r="C27" s="22">
        <v>191225156</v>
      </c>
      <c r="D27" s="23">
        <f t="shared" si="0"/>
        <v>1.4629823587568556</v>
      </c>
      <c r="E27" s="22">
        <v>33366856</v>
      </c>
      <c r="F27" s="23">
        <f t="shared" si="1"/>
        <v>0.22550013170269473</v>
      </c>
      <c r="G27" s="27" t="s">
        <v>45</v>
      </c>
    </row>
    <row r="28" spans="1:7">
      <c r="A28" s="25">
        <v>16</v>
      </c>
      <c r="B28" s="26" t="s">
        <v>46</v>
      </c>
      <c r="C28" s="22">
        <v>186324468</v>
      </c>
      <c r="D28" s="23">
        <f t="shared" si="0"/>
        <v>1.4254892786635049</v>
      </c>
      <c r="E28" s="22">
        <v>165953127</v>
      </c>
      <c r="F28" s="23">
        <f t="shared" si="1"/>
        <v>1.1215456438261375</v>
      </c>
      <c r="G28" s="27" t="s">
        <v>47</v>
      </c>
    </row>
    <row r="29" spans="1:7">
      <c r="A29" s="25">
        <v>17</v>
      </c>
      <c r="B29" s="26" t="s">
        <v>48</v>
      </c>
      <c r="C29" s="22">
        <v>178501957</v>
      </c>
      <c r="D29" s="23">
        <f t="shared" si="0"/>
        <v>1.3656425731694777</v>
      </c>
      <c r="E29" s="22"/>
      <c r="F29" s="23" t="str">
        <f t="shared" si="1"/>
        <v>--</v>
      </c>
      <c r="G29" s="27"/>
    </row>
    <row r="30" spans="1:7">
      <c r="A30" s="25">
        <v>18</v>
      </c>
      <c r="B30" s="26" t="s">
        <v>49</v>
      </c>
      <c r="C30" s="22">
        <v>178374301</v>
      </c>
      <c r="D30" s="23">
        <f t="shared" si="0"/>
        <v>1.3646659313933849</v>
      </c>
      <c r="E30" s="22">
        <v>249915009</v>
      </c>
      <c r="F30" s="23">
        <f t="shared" si="1"/>
        <v>1.688977452474999</v>
      </c>
      <c r="G30" s="27" t="s">
        <v>50</v>
      </c>
    </row>
    <row r="31" spans="1:7">
      <c r="A31" s="25">
        <v>19</v>
      </c>
      <c r="B31" s="26" t="s">
        <v>51</v>
      </c>
      <c r="C31" s="22">
        <v>169419660</v>
      </c>
      <c r="D31" s="23">
        <f t="shared" si="0"/>
        <v>1.2961577806561417</v>
      </c>
      <c r="E31" s="22">
        <v>150356210</v>
      </c>
      <c r="F31" s="23">
        <f t="shared" si="1"/>
        <v>1.0161384446085668</v>
      </c>
      <c r="G31" s="27" t="s">
        <v>52</v>
      </c>
    </row>
    <row r="32" spans="1:7">
      <c r="A32" s="25">
        <v>20</v>
      </c>
      <c r="B32" s="26" t="s">
        <v>53</v>
      </c>
      <c r="C32" s="22">
        <v>162603324</v>
      </c>
      <c r="D32" s="23">
        <f t="shared" si="0"/>
        <v>1.2440088922569643</v>
      </c>
      <c r="E32" s="22"/>
      <c r="F32" s="23" t="str">
        <f t="shared" si="1"/>
        <v>--</v>
      </c>
      <c r="G32" s="27"/>
    </row>
    <row r="33" spans="1:7">
      <c r="A33" s="25">
        <v>21</v>
      </c>
      <c r="B33" s="26" t="s">
        <v>54</v>
      </c>
      <c r="C33" s="22">
        <v>153354936</v>
      </c>
      <c r="D33" s="23">
        <f t="shared" si="0"/>
        <v>1.1732534081252708</v>
      </c>
      <c r="E33" s="22"/>
      <c r="F33" s="23" t="str">
        <f t="shared" si="1"/>
        <v>--</v>
      </c>
      <c r="G33" s="27"/>
    </row>
    <row r="34" spans="1:7">
      <c r="A34" s="25">
        <v>22</v>
      </c>
      <c r="B34" s="26" t="s">
        <v>55</v>
      </c>
      <c r="C34" s="22">
        <v>145970812</v>
      </c>
      <c r="D34" s="23">
        <f t="shared" si="0"/>
        <v>1.116760615164113</v>
      </c>
      <c r="E34" s="22">
        <v>90315129</v>
      </c>
      <c r="F34" s="23">
        <f t="shared" si="1"/>
        <v>0.61036836926577265</v>
      </c>
      <c r="G34" s="27" t="s">
        <v>56</v>
      </c>
    </row>
    <row r="35" spans="1:7">
      <c r="A35" s="25">
        <v>23</v>
      </c>
      <c r="B35" s="26" t="s">
        <v>57</v>
      </c>
      <c r="C35" s="22">
        <v>130612446</v>
      </c>
      <c r="D35" s="23">
        <f t="shared" si="0"/>
        <v>0.99926028734463379</v>
      </c>
      <c r="E35" s="22">
        <v>111436060</v>
      </c>
      <c r="F35" s="23">
        <f t="shared" si="1"/>
        <v>0.7531080005388997</v>
      </c>
      <c r="G35" s="27" t="s">
        <v>58</v>
      </c>
    </row>
    <row r="36" spans="1:7">
      <c r="A36" s="25">
        <v>24</v>
      </c>
      <c r="B36" s="26" t="s">
        <v>59</v>
      </c>
      <c r="C36" s="22">
        <v>111433508</v>
      </c>
      <c r="D36" s="23">
        <f t="shared" si="0"/>
        <v>0.85253038767760714</v>
      </c>
      <c r="E36" s="22">
        <v>78411986</v>
      </c>
      <c r="F36" s="23">
        <f t="shared" si="1"/>
        <v>0.52992446067048848</v>
      </c>
      <c r="G36" s="27" t="s">
        <v>60</v>
      </c>
    </row>
    <row r="37" spans="1:7">
      <c r="A37" s="25">
        <v>25</v>
      </c>
      <c r="B37" s="26" t="s">
        <v>61</v>
      </c>
      <c r="C37" s="22">
        <v>86704468</v>
      </c>
      <c r="D37" s="23">
        <f t="shared" si="0"/>
        <v>0.66333901753699331</v>
      </c>
      <c r="E37" s="22">
        <v>57555039</v>
      </c>
      <c r="F37" s="23">
        <f t="shared" si="1"/>
        <v>0.38896888800831969</v>
      </c>
      <c r="G37" s="27" t="s">
        <v>62</v>
      </c>
    </row>
    <row r="38" spans="1:7">
      <c r="A38" s="25">
        <v>26</v>
      </c>
      <c r="B38" s="26" t="s">
        <v>63</v>
      </c>
      <c r="C38" s="22">
        <v>83453416</v>
      </c>
      <c r="D38" s="23">
        <f t="shared" si="0"/>
        <v>0.6384666010469725</v>
      </c>
      <c r="E38" s="22">
        <v>88070673</v>
      </c>
      <c r="F38" s="23">
        <f t="shared" si="1"/>
        <v>0.595199870213872</v>
      </c>
      <c r="G38" s="27" t="s">
        <v>64</v>
      </c>
    </row>
    <row r="39" spans="1:7">
      <c r="A39" s="25">
        <v>27</v>
      </c>
      <c r="B39" s="26" t="s">
        <v>65</v>
      </c>
      <c r="C39" s="22">
        <v>81766694</v>
      </c>
      <c r="D39" s="23">
        <f t="shared" si="0"/>
        <v>0.62556220822677755</v>
      </c>
      <c r="E39" s="22">
        <v>53386138</v>
      </c>
      <c r="F39" s="23">
        <f t="shared" si="1"/>
        <v>0.36079459059907337</v>
      </c>
      <c r="G39" s="27" t="s">
        <v>66</v>
      </c>
    </row>
    <row r="40" spans="1:7">
      <c r="A40" s="25">
        <v>28</v>
      </c>
      <c r="B40" s="26" t="s">
        <v>67</v>
      </c>
      <c r="C40" s="22">
        <v>71128292</v>
      </c>
      <c r="D40" s="23">
        <f t="shared" si="0"/>
        <v>0.54417231802130872</v>
      </c>
      <c r="E40" s="22">
        <v>100008438</v>
      </c>
      <c r="F40" s="23">
        <f t="shared" si="1"/>
        <v>0.67587776146427392</v>
      </c>
      <c r="G40" s="27" t="s">
        <v>68</v>
      </c>
    </row>
    <row r="41" spans="1:7">
      <c r="A41" s="25">
        <v>29</v>
      </c>
      <c r="B41" s="26" t="s">
        <v>69</v>
      </c>
      <c r="C41" s="22">
        <v>70076777</v>
      </c>
      <c r="D41" s="23">
        <f t="shared" si="0"/>
        <v>0.53612762386523116</v>
      </c>
      <c r="E41" s="22">
        <v>128832580</v>
      </c>
      <c r="F41" s="23">
        <f t="shared" si="1"/>
        <v>0.87067728999094052</v>
      </c>
      <c r="G41" s="27" t="s">
        <v>70</v>
      </c>
    </row>
    <row r="42" spans="1:7">
      <c r="A42" s="25">
        <v>30</v>
      </c>
      <c r="B42" s="26" t="s">
        <v>71</v>
      </c>
      <c r="C42" s="22">
        <v>69587919</v>
      </c>
      <c r="D42" s="23">
        <f t="shared" si="0"/>
        <v>0.53238757917185853</v>
      </c>
      <c r="E42" s="22">
        <v>123984821</v>
      </c>
      <c r="F42" s="23">
        <f t="shared" si="1"/>
        <v>0.83791512945166402</v>
      </c>
      <c r="G42" s="27" t="s">
        <v>72</v>
      </c>
    </row>
    <row r="43" spans="1:7">
      <c r="A43" s="25">
        <v>31</v>
      </c>
      <c r="B43" s="26" t="s">
        <v>73</v>
      </c>
      <c r="C43" s="22">
        <v>67951960</v>
      </c>
      <c r="D43" s="23">
        <f t="shared" si="0"/>
        <v>0.51987155248000683</v>
      </c>
      <c r="E43" s="22">
        <v>36965500</v>
      </c>
      <c r="F43" s="23">
        <f t="shared" si="1"/>
        <v>0.24982051405909989</v>
      </c>
      <c r="G43" s="27" t="s">
        <v>74</v>
      </c>
    </row>
    <row r="44" spans="1:7">
      <c r="A44" s="25">
        <v>32</v>
      </c>
      <c r="B44" s="26" t="s">
        <v>75</v>
      </c>
      <c r="C44" s="22">
        <v>66839655</v>
      </c>
      <c r="D44" s="23">
        <f t="shared" si="0"/>
        <v>0.51136177988211162</v>
      </c>
      <c r="E44" s="22"/>
      <c r="F44" s="23" t="str">
        <f t="shared" si="1"/>
        <v>--</v>
      </c>
      <c r="G44" s="27"/>
    </row>
    <row r="45" spans="1:7">
      <c r="A45" s="25">
        <v>33</v>
      </c>
      <c r="B45" s="26" t="s">
        <v>76</v>
      </c>
      <c r="C45" s="22">
        <v>64054063</v>
      </c>
      <c r="D45" s="23">
        <f t="shared" si="0"/>
        <v>0.4900503999363986</v>
      </c>
      <c r="E45" s="22">
        <v>12793438</v>
      </c>
      <c r="F45" s="23">
        <f t="shared" si="1"/>
        <v>8.6460706814278795E-2</v>
      </c>
      <c r="G45" s="27" t="s">
        <v>77</v>
      </c>
    </row>
    <row r="46" spans="1:7">
      <c r="A46" s="25">
        <v>34</v>
      </c>
      <c r="B46" s="26" t="s">
        <v>78</v>
      </c>
      <c r="C46" s="22">
        <v>52304182</v>
      </c>
      <c r="D46" s="23">
        <f t="shared" si="0"/>
        <v>0.40015705650781563</v>
      </c>
      <c r="E46" s="22">
        <v>39031260</v>
      </c>
      <c r="F46" s="23">
        <f t="shared" si="1"/>
        <v>0.26378134848911505</v>
      </c>
      <c r="G46" s="27" t="s">
        <v>79</v>
      </c>
    </row>
    <row r="47" spans="1:7">
      <c r="A47" s="25">
        <v>35</v>
      </c>
      <c r="B47" s="26" t="s">
        <v>80</v>
      </c>
      <c r="C47" s="22">
        <v>50423517</v>
      </c>
      <c r="D47" s="23">
        <f t="shared" si="0"/>
        <v>0.38576888826005928</v>
      </c>
      <c r="E47" s="22">
        <v>96309318</v>
      </c>
      <c r="F47" s="23">
        <f t="shared" si="1"/>
        <v>0.6508783414654562</v>
      </c>
      <c r="G47" s="27" t="s">
        <v>81</v>
      </c>
    </row>
    <row r="48" spans="1:7">
      <c r="A48" s="25">
        <v>36</v>
      </c>
      <c r="B48" s="26" t="s">
        <v>82</v>
      </c>
      <c r="C48" s="22">
        <v>45863218</v>
      </c>
      <c r="D48" s="23">
        <f t="shared" si="0"/>
        <v>0.35087997967077023</v>
      </c>
      <c r="E48" s="22">
        <v>24623978</v>
      </c>
      <c r="F48" s="23">
        <f t="shared" si="1"/>
        <v>0.16641394928081499</v>
      </c>
      <c r="G48" s="27" t="s">
        <v>83</v>
      </c>
    </row>
    <row r="49" spans="1:7">
      <c r="A49" s="25">
        <v>37</v>
      </c>
      <c r="B49" s="26" t="s">
        <v>84</v>
      </c>
      <c r="C49" s="22">
        <v>42200520</v>
      </c>
      <c r="D49" s="23">
        <f t="shared" si="0"/>
        <v>0.32285823466848601</v>
      </c>
      <c r="E49" s="22">
        <v>24390694</v>
      </c>
      <c r="F49" s="23">
        <f t="shared" si="1"/>
        <v>0.16483736763571988</v>
      </c>
      <c r="G49" s="27" t="s">
        <v>85</v>
      </c>
    </row>
    <row r="50" spans="1:7">
      <c r="A50" s="25">
        <v>38</v>
      </c>
      <c r="B50" s="26" t="s">
        <v>86</v>
      </c>
      <c r="C50" s="22">
        <v>37952939</v>
      </c>
      <c r="D50" s="23">
        <f t="shared" si="0"/>
        <v>0.29036179852809246</v>
      </c>
      <c r="E50" s="22">
        <v>23314301</v>
      </c>
      <c r="F50" s="23">
        <f t="shared" si="1"/>
        <v>0.15756288054398254</v>
      </c>
      <c r="G50" s="27" t="s">
        <v>87</v>
      </c>
    </row>
    <row r="51" spans="1:7">
      <c r="A51" s="25">
        <v>39</v>
      </c>
      <c r="B51" s="26" t="s">
        <v>88</v>
      </c>
      <c r="C51" s="22">
        <v>37694797</v>
      </c>
      <c r="D51" s="23">
        <f t="shared" si="0"/>
        <v>0.28838686384923562</v>
      </c>
      <c r="E51" s="22">
        <v>51210139</v>
      </c>
      <c r="F51" s="23">
        <f t="shared" si="1"/>
        <v>0.34608873814821817</v>
      </c>
      <c r="G51" s="27" t="s">
        <v>89</v>
      </c>
    </row>
    <row r="52" spans="1:7">
      <c r="A52" s="25">
        <v>40</v>
      </c>
      <c r="B52" s="26" t="s">
        <v>90</v>
      </c>
      <c r="C52" s="22">
        <v>36750137</v>
      </c>
      <c r="D52" s="23">
        <f t="shared" si="0"/>
        <v>0.28115967186292995</v>
      </c>
      <c r="E52" s="22"/>
      <c r="F52" s="23" t="str">
        <f t="shared" si="1"/>
        <v>--</v>
      </c>
      <c r="G52" s="27"/>
    </row>
    <row r="53" spans="1:7">
      <c r="G53" s="28"/>
    </row>
    <row r="54" spans="1:7">
      <c r="B54" s="24" t="s">
        <v>91</v>
      </c>
      <c r="C54" s="22">
        <f>C9-C11</f>
        <v>1436961929</v>
      </c>
      <c r="D54" s="23">
        <f>D9-D11</f>
        <v>10.993584716083177</v>
      </c>
      <c r="E54" s="22">
        <f>E9-E11</f>
        <v>3015818829</v>
      </c>
      <c r="F54" s="23">
        <f>F9-F11</f>
        <v>20.381528997846445</v>
      </c>
      <c r="G54" s="27">
        <f>IF(E54=0,"--",IF((((C54-E54)/E54)*100)&gt;1000,"--",((C54-E54)/E54)*100))</f>
        <v>-52.352511524159596</v>
      </c>
    </row>
    <row r="56" spans="1:7">
      <c r="A56" s="29" t="s">
        <v>92</v>
      </c>
      <c r="C56" s="30"/>
      <c r="D56" s="31"/>
      <c r="E56" s="30"/>
      <c r="F56" s="31"/>
      <c r="G56" s="31"/>
    </row>
  </sheetData>
  <mergeCells count="2">
    <mergeCell ref="C6:D6"/>
    <mergeCell ref="E6:F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C3" sqref="C3"/>
    </sheetView>
  </sheetViews>
  <sheetFormatPr defaultRowHeight="15"/>
  <cols>
    <col min="1" max="1" width="10.85546875" style="1" bestFit="1" customWidth="1"/>
    <col min="2" max="2" width="12.5703125" style="4" customWidth="1"/>
    <col min="3" max="3" width="26.5703125" style="4" bestFit="1" customWidth="1"/>
    <col min="4" max="4" width="17" style="4" bestFit="1" customWidth="1"/>
    <col min="5" max="5" width="13.42578125" style="4" bestFit="1" customWidth="1"/>
    <col min="6" max="6" width="14.140625" style="47" bestFit="1" customWidth="1"/>
    <col min="7" max="7" width="17.5703125" style="1" bestFit="1" customWidth="1"/>
  </cols>
  <sheetData>
    <row r="1" spans="1:7" ht="15.75">
      <c r="C1" s="2" t="s">
        <v>0</v>
      </c>
      <c r="G1" s="5"/>
    </row>
    <row r="2" spans="1:7" ht="15.75">
      <c r="C2" s="2" t="s">
        <v>1</v>
      </c>
      <c r="G2" s="48" t="s">
        <v>512</v>
      </c>
    </row>
    <row r="3" spans="1:7" ht="15.75">
      <c r="C3" s="6" t="s">
        <v>513</v>
      </c>
    </row>
    <row r="4" spans="1:7">
      <c r="D4" s="49"/>
    </row>
    <row r="5" spans="1:7">
      <c r="F5" s="50"/>
      <c r="G5" s="7" t="s">
        <v>4</v>
      </c>
    </row>
    <row r="6" spans="1:7">
      <c r="A6" s="51" t="s">
        <v>514</v>
      </c>
      <c r="B6" s="51" t="s">
        <v>515</v>
      </c>
      <c r="C6" s="51" t="s">
        <v>516</v>
      </c>
      <c r="D6" s="51" t="s">
        <v>517</v>
      </c>
      <c r="E6" s="51" t="s">
        <v>518</v>
      </c>
      <c r="F6" s="51" t="s">
        <v>519</v>
      </c>
      <c r="G6" s="52" t="s">
        <v>520</v>
      </c>
    </row>
    <row r="7" spans="1:7">
      <c r="A7" s="17"/>
      <c r="B7" s="18" t="s">
        <v>11</v>
      </c>
      <c r="C7" s="18" t="s">
        <v>11</v>
      </c>
      <c r="D7" s="18" t="s">
        <v>521</v>
      </c>
      <c r="E7" s="18" t="s">
        <v>522</v>
      </c>
      <c r="F7" s="53" t="s">
        <v>523</v>
      </c>
      <c r="G7" s="54" t="s">
        <v>11</v>
      </c>
    </row>
    <row r="8" spans="1:7">
      <c r="A8" s="55"/>
      <c r="B8" s="56"/>
      <c r="C8" s="56"/>
      <c r="D8" s="56"/>
      <c r="E8" s="56"/>
      <c r="F8" s="56"/>
      <c r="G8" s="4"/>
    </row>
    <row r="9" spans="1:7">
      <c r="A9" s="24" t="s">
        <v>524</v>
      </c>
      <c r="B9" s="22">
        <f t="shared" ref="B9:B48" si="0">C9+D9+E9+G9</f>
        <v>1033353505</v>
      </c>
      <c r="C9" s="22">
        <v>871036899</v>
      </c>
      <c r="D9" s="22">
        <v>93518397</v>
      </c>
      <c r="E9" s="22">
        <v>67361065</v>
      </c>
      <c r="F9" s="22">
        <f t="shared" ref="F9:F48" si="1">D9+E9</f>
        <v>160879462</v>
      </c>
      <c r="G9" s="22">
        <v>1437144</v>
      </c>
    </row>
    <row r="10" spans="1:7">
      <c r="A10" s="24" t="s">
        <v>525</v>
      </c>
      <c r="B10" s="22">
        <f t="shared" si="0"/>
        <v>1395772413</v>
      </c>
      <c r="C10" s="22">
        <v>1222932640</v>
      </c>
      <c r="D10" s="22">
        <v>95202190</v>
      </c>
      <c r="E10" s="22">
        <v>77434397</v>
      </c>
      <c r="F10" s="22">
        <f t="shared" si="1"/>
        <v>172636587</v>
      </c>
      <c r="G10" s="22">
        <v>203186</v>
      </c>
    </row>
    <row r="11" spans="1:7">
      <c r="A11" s="24" t="s">
        <v>526</v>
      </c>
      <c r="B11" s="22">
        <f t="shared" si="0"/>
        <v>1795852919</v>
      </c>
      <c r="C11" s="22">
        <v>1535710312</v>
      </c>
      <c r="D11" s="22">
        <v>171222599</v>
      </c>
      <c r="E11" s="22">
        <v>88432358</v>
      </c>
      <c r="F11" s="22">
        <f t="shared" si="1"/>
        <v>259654957</v>
      </c>
      <c r="G11" s="22">
        <v>487650</v>
      </c>
    </row>
    <row r="12" spans="1:7">
      <c r="A12" s="24" t="s">
        <v>527</v>
      </c>
      <c r="B12" s="22">
        <f t="shared" si="0"/>
        <v>2186162887</v>
      </c>
      <c r="C12" s="22">
        <v>1817345926</v>
      </c>
      <c r="D12" s="22">
        <v>264924825</v>
      </c>
      <c r="E12" s="22">
        <v>103891588</v>
      </c>
      <c r="F12" s="22">
        <f t="shared" si="1"/>
        <v>368816413</v>
      </c>
      <c r="G12" s="22">
        <v>548</v>
      </c>
    </row>
    <row r="13" spans="1:7">
      <c r="A13" s="24" t="s">
        <v>528</v>
      </c>
      <c r="B13" s="22">
        <f t="shared" si="0"/>
        <v>3101889085</v>
      </c>
      <c r="C13" s="22">
        <v>2561595888</v>
      </c>
      <c r="D13" s="22">
        <v>381799821</v>
      </c>
      <c r="E13" s="22">
        <v>158493376</v>
      </c>
      <c r="F13" s="22">
        <f t="shared" si="1"/>
        <v>540293197</v>
      </c>
      <c r="G13" s="22">
        <v>0</v>
      </c>
    </row>
    <row r="14" spans="1:7">
      <c r="A14" s="24" t="s">
        <v>529</v>
      </c>
      <c r="B14" s="22">
        <f t="shared" si="0"/>
        <v>4151627748</v>
      </c>
      <c r="C14" s="22">
        <v>3477762764</v>
      </c>
      <c r="D14" s="22">
        <v>495164195</v>
      </c>
      <c r="E14" s="22">
        <v>178700789</v>
      </c>
      <c r="F14" s="22">
        <f t="shared" si="1"/>
        <v>673864984</v>
      </c>
      <c r="G14" s="22">
        <v>0</v>
      </c>
    </row>
    <row r="15" spans="1:7">
      <c r="A15" s="24" t="s">
        <v>530</v>
      </c>
      <c r="B15" s="22">
        <f t="shared" si="0"/>
        <v>4333467995</v>
      </c>
      <c r="C15" s="22">
        <v>3710325222</v>
      </c>
      <c r="D15" s="22">
        <v>367361739</v>
      </c>
      <c r="E15" s="22">
        <v>255779272</v>
      </c>
      <c r="F15" s="22">
        <f t="shared" si="1"/>
        <v>623141011</v>
      </c>
      <c r="G15" s="22">
        <v>1762</v>
      </c>
    </row>
    <row r="16" spans="1:7">
      <c r="A16" s="24" t="s">
        <v>531</v>
      </c>
      <c r="B16" s="22">
        <f t="shared" si="0"/>
        <v>5130866400</v>
      </c>
      <c r="C16" s="22">
        <v>4382153768</v>
      </c>
      <c r="D16" s="22">
        <v>426708229</v>
      </c>
      <c r="E16" s="22">
        <v>321999497</v>
      </c>
      <c r="F16" s="22">
        <f t="shared" si="1"/>
        <v>748707726</v>
      </c>
      <c r="G16" s="22">
        <v>4906</v>
      </c>
    </row>
    <row r="17" spans="1:7">
      <c r="A17" s="24" t="s">
        <v>532</v>
      </c>
      <c r="B17" s="22">
        <f t="shared" si="0"/>
        <v>7812346163</v>
      </c>
      <c r="C17" s="22">
        <v>6892696926</v>
      </c>
      <c r="D17" s="22">
        <v>643951392</v>
      </c>
      <c r="E17" s="22">
        <v>275697845</v>
      </c>
      <c r="F17" s="22">
        <f t="shared" si="1"/>
        <v>919649237</v>
      </c>
      <c r="G17" s="22">
        <v>0</v>
      </c>
    </row>
    <row r="18" spans="1:7">
      <c r="A18" s="24" t="s">
        <v>533</v>
      </c>
      <c r="B18" s="22">
        <f t="shared" si="0"/>
        <v>8426868709</v>
      </c>
      <c r="C18" s="22">
        <v>7711833736</v>
      </c>
      <c r="D18" s="22">
        <v>572895458</v>
      </c>
      <c r="E18" s="22">
        <v>142139515</v>
      </c>
      <c r="F18" s="22">
        <f t="shared" si="1"/>
        <v>715034973</v>
      </c>
      <c r="G18" s="22">
        <v>0</v>
      </c>
    </row>
    <row r="19" spans="1:7">
      <c r="A19" s="24" t="s">
        <v>534</v>
      </c>
      <c r="B19" s="22">
        <f t="shared" si="0"/>
        <v>8462207162</v>
      </c>
      <c r="C19" s="22">
        <v>7715784071</v>
      </c>
      <c r="D19" s="22">
        <v>607919630</v>
      </c>
      <c r="E19" s="22">
        <v>138501894</v>
      </c>
      <c r="F19" s="22">
        <f t="shared" si="1"/>
        <v>746421524</v>
      </c>
      <c r="G19" s="22">
        <v>1567</v>
      </c>
    </row>
    <row r="20" spans="1:7">
      <c r="A20" s="24" t="s">
        <v>535</v>
      </c>
      <c r="B20" s="22">
        <f t="shared" si="0"/>
        <v>11099522991</v>
      </c>
      <c r="C20" s="22">
        <v>10240069176</v>
      </c>
      <c r="D20" s="22">
        <v>693805791</v>
      </c>
      <c r="E20" s="22">
        <v>165648024</v>
      </c>
      <c r="F20" s="22">
        <f t="shared" si="1"/>
        <v>859453815</v>
      </c>
      <c r="G20" s="22">
        <v>0</v>
      </c>
    </row>
    <row r="21" spans="1:7">
      <c r="A21" s="24" t="s">
        <v>536</v>
      </c>
      <c r="B21" s="22">
        <f t="shared" si="0"/>
        <v>13864959187</v>
      </c>
      <c r="C21" s="22">
        <v>12872155969</v>
      </c>
      <c r="D21" s="22">
        <v>791186399</v>
      </c>
      <c r="E21" s="22">
        <v>201616819</v>
      </c>
      <c r="F21" s="22">
        <f t="shared" si="1"/>
        <v>992803218</v>
      </c>
      <c r="G21" s="22">
        <v>0</v>
      </c>
    </row>
    <row r="22" spans="1:7">
      <c r="A22" s="24" t="s">
        <v>537</v>
      </c>
      <c r="B22" s="22">
        <f t="shared" si="0"/>
        <v>15815951351</v>
      </c>
      <c r="C22" s="22">
        <v>14903774971</v>
      </c>
      <c r="D22" s="22">
        <v>755369990</v>
      </c>
      <c r="E22" s="22">
        <v>156806390</v>
      </c>
      <c r="F22" s="22">
        <f t="shared" si="1"/>
        <v>912176380</v>
      </c>
      <c r="G22" s="22">
        <v>0</v>
      </c>
    </row>
    <row r="23" spans="1:7">
      <c r="A23" s="24" t="s">
        <v>538</v>
      </c>
      <c r="B23" s="22">
        <f t="shared" si="0"/>
        <v>14796823287</v>
      </c>
      <c r="C23" s="22">
        <f>SUM(C24:C35:C24:C35)</f>
        <v>14084384971</v>
      </c>
      <c r="D23" s="22">
        <f>SUM(D24:D35:D24:D35)</f>
        <v>586244618</v>
      </c>
      <c r="E23" s="22">
        <f>SUM(E24:E35:E24:E35)</f>
        <v>126048673</v>
      </c>
      <c r="F23" s="22">
        <f t="shared" si="1"/>
        <v>712293291</v>
      </c>
      <c r="G23" s="22">
        <f>SUM(G24:G35:G24:G35)</f>
        <v>145025</v>
      </c>
    </row>
    <row r="24" spans="1:7">
      <c r="A24" s="24" t="s">
        <v>539</v>
      </c>
      <c r="B24" s="22">
        <f t="shared" si="0"/>
        <v>805238829</v>
      </c>
      <c r="C24" s="22">
        <v>768474250</v>
      </c>
      <c r="D24" s="22">
        <v>28725763</v>
      </c>
      <c r="E24" s="22">
        <v>8038816</v>
      </c>
      <c r="F24" s="22">
        <f t="shared" si="1"/>
        <v>36764579</v>
      </c>
      <c r="G24" s="22">
        <v>0</v>
      </c>
    </row>
    <row r="25" spans="1:7">
      <c r="A25" s="24" t="s">
        <v>540</v>
      </c>
      <c r="B25" s="22">
        <f t="shared" si="0"/>
        <v>992347888</v>
      </c>
      <c r="C25" s="22">
        <v>941936923</v>
      </c>
      <c r="D25" s="22">
        <v>41366600</v>
      </c>
      <c r="E25" s="22">
        <v>9025545</v>
      </c>
      <c r="F25" s="22">
        <f t="shared" si="1"/>
        <v>50392145</v>
      </c>
      <c r="G25" s="22">
        <v>18820</v>
      </c>
    </row>
    <row r="26" spans="1:7">
      <c r="A26" s="24" t="s">
        <v>541</v>
      </c>
      <c r="B26" s="22">
        <f t="shared" si="0"/>
        <v>1580690633</v>
      </c>
      <c r="C26" s="22">
        <v>1526275633</v>
      </c>
      <c r="D26" s="22">
        <v>45271861</v>
      </c>
      <c r="E26" s="22">
        <v>9076818</v>
      </c>
      <c r="F26" s="22">
        <f t="shared" si="1"/>
        <v>54348679</v>
      </c>
      <c r="G26" s="22">
        <v>66321</v>
      </c>
    </row>
    <row r="27" spans="1:7">
      <c r="A27" s="24" t="s">
        <v>542</v>
      </c>
      <c r="B27" s="22">
        <f t="shared" si="0"/>
        <v>1951067366</v>
      </c>
      <c r="C27" s="22">
        <v>1874797871</v>
      </c>
      <c r="D27" s="22">
        <v>66963066</v>
      </c>
      <c r="E27" s="22">
        <v>9306429</v>
      </c>
      <c r="F27" s="22">
        <f t="shared" si="1"/>
        <v>76269495</v>
      </c>
      <c r="G27" s="22">
        <v>0</v>
      </c>
    </row>
    <row r="28" spans="1:7">
      <c r="A28" s="24" t="s">
        <v>543</v>
      </c>
      <c r="B28" s="22">
        <f t="shared" si="0"/>
        <v>1746233595</v>
      </c>
      <c r="C28" s="22">
        <v>1675241671</v>
      </c>
      <c r="D28" s="22">
        <v>58041406</v>
      </c>
      <c r="E28" s="22">
        <v>12936627</v>
      </c>
      <c r="F28" s="22">
        <f t="shared" si="1"/>
        <v>70978033</v>
      </c>
      <c r="G28" s="22">
        <v>13891</v>
      </c>
    </row>
    <row r="29" spans="1:7">
      <c r="A29" s="24" t="s">
        <v>544</v>
      </c>
      <c r="B29" s="22">
        <f t="shared" si="0"/>
        <v>1591677813</v>
      </c>
      <c r="C29" s="22">
        <v>1535507254</v>
      </c>
      <c r="D29" s="22">
        <v>45379389</v>
      </c>
      <c r="E29" s="22">
        <v>10777989</v>
      </c>
      <c r="F29" s="22">
        <f t="shared" si="1"/>
        <v>56157378</v>
      </c>
      <c r="G29" s="22">
        <v>13181</v>
      </c>
    </row>
    <row r="30" spans="1:7">
      <c r="A30" s="24" t="s">
        <v>545</v>
      </c>
      <c r="B30" s="22">
        <f t="shared" si="0"/>
        <v>1406800826</v>
      </c>
      <c r="C30" s="22">
        <v>1314158960</v>
      </c>
      <c r="D30" s="22">
        <v>79307961</v>
      </c>
      <c r="E30" s="22">
        <v>13301093</v>
      </c>
      <c r="F30" s="22">
        <f t="shared" si="1"/>
        <v>92609054</v>
      </c>
      <c r="G30" s="22">
        <v>32812</v>
      </c>
    </row>
    <row r="31" spans="1:7">
      <c r="A31" s="24" t="s">
        <v>546</v>
      </c>
      <c r="B31" s="22">
        <f t="shared" si="0"/>
        <v>1406223002</v>
      </c>
      <c r="C31" s="22">
        <v>1332588245</v>
      </c>
      <c r="D31" s="22">
        <v>63019370</v>
      </c>
      <c r="E31" s="22">
        <v>10615387</v>
      </c>
      <c r="F31" s="22">
        <f t="shared" si="1"/>
        <v>73634757</v>
      </c>
      <c r="G31" s="22">
        <v>0</v>
      </c>
    </row>
    <row r="32" spans="1:7">
      <c r="A32" s="24" t="s">
        <v>547</v>
      </c>
      <c r="B32" s="22">
        <f t="shared" si="0"/>
        <v>835565957</v>
      </c>
      <c r="C32" s="22">
        <v>787493475</v>
      </c>
      <c r="D32" s="22">
        <v>37534542</v>
      </c>
      <c r="E32" s="22">
        <v>10537940</v>
      </c>
      <c r="F32" s="22">
        <f t="shared" si="1"/>
        <v>48072482</v>
      </c>
      <c r="G32" s="22">
        <v>0</v>
      </c>
    </row>
    <row r="33" spans="1:7">
      <c r="A33" s="24" t="s">
        <v>548</v>
      </c>
      <c r="B33" s="22">
        <f t="shared" si="0"/>
        <v>896213062</v>
      </c>
      <c r="C33" s="22">
        <v>834938850</v>
      </c>
      <c r="D33" s="22">
        <v>47023039</v>
      </c>
      <c r="E33" s="22">
        <v>14251173</v>
      </c>
      <c r="F33" s="22">
        <f t="shared" si="1"/>
        <v>61274212</v>
      </c>
      <c r="G33" s="22">
        <v>0</v>
      </c>
    </row>
    <row r="34" spans="1:7">
      <c r="A34" s="24" t="s">
        <v>549</v>
      </c>
      <c r="B34" s="22">
        <f t="shared" si="0"/>
        <v>766459624</v>
      </c>
      <c r="C34" s="22">
        <v>724180378</v>
      </c>
      <c r="D34" s="22">
        <v>34599592</v>
      </c>
      <c r="E34" s="22">
        <v>7679654</v>
      </c>
      <c r="F34" s="22">
        <f t="shared" si="1"/>
        <v>42279246</v>
      </c>
      <c r="G34" s="22">
        <v>0</v>
      </c>
    </row>
    <row r="35" spans="1:7">
      <c r="A35" s="24" t="s">
        <v>550</v>
      </c>
      <c r="B35" s="22">
        <f t="shared" si="0"/>
        <v>818304692</v>
      </c>
      <c r="C35" s="22">
        <v>768791461</v>
      </c>
      <c r="D35" s="22">
        <v>39012029</v>
      </c>
      <c r="E35" s="22">
        <v>10501202</v>
      </c>
      <c r="F35" s="22">
        <f t="shared" si="1"/>
        <v>49513231</v>
      </c>
      <c r="G35" s="22">
        <v>0</v>
      </c>
    </row>
    <row r="36" spans="1:7">
      <c r="A36" s="24" t="s">
        <v>551</v>
      </c>
      <c r="B36" s="22">
        <f t="shared" si="0"/>
        <v>13070913320</v>
      </c>
      <c r="C36" s="22">
        <f>SUM(C37:C48:C37:C48)</f>
        <v>12473934783</v>
      </c>
      <c r="D36" s="22">
        <f>SUM(D37:D48:D37:D48)</f>
        <v>464257031</v>
      </c>
      <c r="E36" s="22">
        <f>SUM(E37:E48:E37:E48)</f>
        <v>132721506</v>
      </c>
      <c r="F36" s="22">
        <f t="shared" si="1"/>
        <v>596978537</v>
      </c>
      <c r="G36" s="22">
        <f>SUM(G37:G48:G37:G48)</f>
        <v>0</v>
      </c>
    </row>
    <row r="37" spans="1:7">
      <c r="A37" s="24" t="s">
        <v>539</v>
      </c>
      <c r="B37" s="22">
        <f t="shared" si="0"/>
        <v>687545914</v>
      </c>
      <c r="C37" s="22">
        <v>652786287</v>
      </c>
      <c r="D37" s="22">
        <v>28610204</v>
      </c>
      <c r="E37" s="22">
        <v>6149423</v>
      </c>
      <c r="F37" s="22">
        <f t="shared" si="1"/>
        <v>34759627</v>
      </c>
      <c r="G37" s="22">
        <v>0</v>
      </c>
    </row>
    <row r="38" spans="1:7">
      <c r="A38" s="24" t="s">
        <v>540</v>
      </c>
      <c r="B38" s="22">
        <f t="shared" si="0"/>
        <v>585607591</v>
      </c>
      <c r="C38" s="22">
        <v>532104268</v>
      </c>
      <c r="D38" s="22">
        <v>43863150</v>
      </c>
      <c r="E38" s="22">
        <v>9640173</v>
      </c>
      <c r="F38" s="22">
        <f t="shared" si="1"/>
        <v>53503323</v>
      </c>
      <c r="G38" s="22">
        <v>0</v>
      </c>
    </row>
    <row r="39" spans="1:7">
      <c r="A39" s="24" t="s">
        <v>541</v>
      </c>
      <c r="B39" s="22">
        <f t="shared" si="0"/>
        <v>1387732328</v>
      </c>
      <c r="C39" s="22">
        <v>1351200977</v>
      </c>
      <c r="D39" s="22">
        <v>27312319</v>
      </c>
      <c r="E39" s="22">
        <v>9219032</v>
      </c>
      <c r="F39" s="22">
        <f t="shared" si="1"/>
        <v>36531351</v>
      </c>
      <c r="G39" s="22">
        <v>0</v>
      </c>
    </row>
    <row r="40" spans="1:7">
      <c r="A40" s="24" t="s">
        <v>542</v>
      </c>
      <c r="B40" s="22">
        <f t="shared" si="0"/>
        <v>897151926</v>
      </c>
      <c r="C40" s="22">
        <v>846060356</v>
      </c>
      <c r="D40" s="22">
        <v>35698671</v>
      </c>
      <c r="E40" s="22">
        <v>15392899</v>
      </c>
      <c r="F40" s="22">
        <f t="shared" si="1"/>
        <v>51091570</v>
      </c>
      <c r="G40" s="22">
        <v>0</v>
      </c>
    </row>
    <row r="41" spans="1:7">
      <c r="A41" s="24" t="s">
        <v>543</v>
      </c>
      <c r="B41" s="22">
        <f t="shared" si="0"/>
        <v>1500158622</v>
      </c>
      <c r="C41" s="22">
        <v>1465325210</v>
      </c>
      <c r="D41" s="22">
        <v>26039510</v>
      </c>
      <c r="E41" s="22">
        <v>8793902</v>
      </c>
      <c r="F41" s="22">
        <f t="shared" si="1"/>
        <v>34833412</v>
      </c>
      <c r="G41" s="22">
        <v>0</v>
      </c>
    </row>
    <row r="42" spans="1:7">
      <c r="A42" s="24" t="s">
        <v>544</v>
      </c>
      <c r="B42" s="22">
        <f t="shared" si="0"/>
        <v>1488987007</v>
      </c>
      <c r="C42" s="22">
        <v>1435428580</v>
      </c>
      <c r="D42" s="22">
        <v>38774772</v>
      </c>
      <c r="E42" s="22">
        <v>14783655</v>
      </c>
      <c r="F42" s="22">
        <f t="shared" si="1"/>
        <v>53558427</v>
      </c>
      <c r="G42" s="22">
        <v>0</v>
      </c>
    </row>
    <row r="43" spans="1:7">
      <c r="A43" s="24" t="s">
        <v>545</v>
      </c>
      <c r="B43" s="22">
        <f t="shared" si="0"/>
        <v>1423417626</v>
      </c>
      <c r="C43" s="22">
        <v>1375311995</v>
      </c>
      <c r="D43" s="22">
        <v>35500188</v>
      </c>
      <c r="E43" s="22">
        <v>12605443</v>
      </c>
      <c r="F43" s="22">
        <f t="shared" si="1"/>
        <v>48105631</v>
      </c>
      <c r="G43" s="22">
        <v>0</v>
      </c>
    </row>
    <row r="44" spans="1:7">
      <c r="A44" s="24" t="s">
        <v>546</v>
      </c>
      <c r="B44" s="22">
        <f t="shared" si="0"/>
        <v>1004446480</v>
      </c>
      <c r="C44" s="22">
        <v>913067894</v>
      </c>
      <c r="D44" s="22">
        <v>81423736</v>
      </c>
      <c r="E44" s="22">
        <v>9954850</v>
      </c>
      <c r="F44" s="22">
        <f t="shared" si="1"/>
        <v>91378586</v>
      </c>
      <c r="G44" s="22">
        <v>0</v>
      </c>
    </row>
    <row r="45" spans="1:7">
      <c r="A45" s="24" t="s">
        <v>547</v>
      </c>
      <c r="B45" s="22">
        <f t="shared" si="0"/>
        <v>914394235</v>
      </c>
      <c r="C45" s="22">
        <v>861129608</v>
      </c>
      <c r="D45" s="22">
        <v>42933535</v>
      </c>
      <c r="E45" s="22">
        <v>10331092</v>
      </c>
      <c r="F45" s="22">
        <f t="shared" si="1"/>
        <v>53264627</v>
      </c>
      <c r="G45" s="22">
        <v>0</v>
      </c>
    </row>
    <row r="46" spans="1:7">
      <c r="A46" s="24" t="s">
        <v>548</v>
      </c>
      <c r="B46" s="22">
        <f t="shared" si="0"/>
        <v>1070091790</v>
      </c>
      <c r="C46" s="22">
        <v>1024547420</v>
      </c>
      <c r="D46" s="22">
        <v>35912402</v>
      </c>
      <c r="E46" s="22">
        <v>9631968</v>
      </c>
      <c r="F46" s="22">
        <f t="shared" si="1"/>
        <v>45544370</v>
      </c>
      <c r="G46" s="22">
        <v>0</v>
      </c>
    </row>
    <row r="47" spans="1:7">
      <c r="A47" s="24" t="s">
        <v>549</v>
      </c>
      <c r="B47" s="22">
        <f t="shared" si="0"/>
        <v>987611861</v>
      </c>
      <c r="C47" s="22">
        <v>947051843</v>
      </c>
      <c r="D47" s="22">
        <v>29797108</v>
      </c>
      <c r="E47" s="22">
        <v>10762910</v>
      </c>
      <c r="F47" s="22">
        <f t="shared" si="1"/>
        <v>40560018</v>
      </c>
      <c r="G47" s="22">
        <v>0</v>
      </c>
    </row>
    <row r="48" spans="1:7">
      <c r="A48" s="24" t="s">
        <v>550</v>
      </c>
      <c r="B48" s="22">
        <f t="shared" si="0"/>
        <v>1123767940</v>
      </c>
      <c r="C48" s="22">
        <v>1069920345</v>
      </c>
      <c r="D48" s="22">
        <v>38391436</v>
      </c>
      <c r="E48" s="22">
        <v>15456159</v>
      </c>
      <c r="F48" s="22">
        <f t="shared" si="1"/>
        <v>53847595</v>
      </c>
      <c r="G48" s="22">
        <v>0</v>
      </c>
    </row>
    <row r="49" spans="6:7">
      <c r="F49" s="57"/>
      <c r="G49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C3" sqref="C3"/>
    </sheetView>
  </sheetViews>
  <sheetFormatPr defaultRowHeight="15"/>
  <cols>
    <col min="1" max="1" width="3.140625" style="1" customWidth="1"/>
    <col min="2" max="2" width="40.7109375" style="1" customWidth="1"/>
    <col min="3" max="3" width="12.85546875" style="4" customWidth="1"/>
    <col min="4" max="4" width="5.5703125" style="3" customWidth="1"/>
    <col min="5" max="5" width="12.85546875" style="4" customWidth="1"/>
    <col min="6" max="6" width="5.5703125" style="3" customWidth="1"/>
    <col min="7" max="7" width="13" style="3" customWidth="1"/>
  </cols>
  <sheetData>
    <row r="1" spans="1:7" ht="15.75">
      <c r="C1" s="2" t="s">
        <v>0</v>
      </c>
      <c r="G1" s="5"/>
    </row>
    <row r="2" spans="1:7" ht="15.75">
      <c r="C2" s="2" t="s">
        <v>1</v>
      </c>
      <c r="G2" s="5" t="s">
        <v>93</v>
      </c>
    </row>
    <row r="3" spans="1:7" ht="15.75">
      <c r="C3" s="6" t="s">
        <v>94</v>
      </c>
    </row>
    <row r="5" spans="1:7">
      <c r="G5" s="7" t="s">
        <v>4</v>
      </c>
    </row>
    <row r="6" spans="1:7">
      <c r="A6" s="8"/>
      <c r="B6" s="8"/>
      <c r="C6" s="9" t="s">
        <v>5</v>
      </c>
      <c r="D6" s="10"/>
      <c r="E6" s="9" t="s">
        <v>95</v>
      </c>
      <c r="F6" s="10"/>
      <c r="G6" s="11" t="s">
        <v>7</v>
      </c>
    </row>
    <row r="7" spans="1:7">
      <c r="A7" s="12" t="s">
        <v>8</v>
      </c>
      <c r="B7" s="12" t="s">
        <v>96</v>
      </c>
      <c r="C7" s="13"/>
      <c r="D7" s="14"/>
      <c r="E7" s="13"/>
      <c r="F7" s="15"/>
      <c r="G7" s="16" t="s">
        <v>10</v>
      </c>
    </row>
    <row r="8" spans="1:7">
      <c r="A8" s="17"/>
      <c r="B8" s="17"/>
      <c r="C8" s="18" t="s">
        <v>11</v>
      </c>
      <c r="D8" s="19" t="s">
        <v>12</v>
      </c>
      <c r="E8" s="18" t="s">
        <v>11</v>
      </c>
      <c r="F8" s="19" t="s">
        <v>12</v>
      </c>
      <c r="G8" s="20" t="s">
        <v>13</v>
      </c>
    </row>
    <row r="9" spans="1:7">
      <c r="B9" s="32" t="s">
        <v>97</v>
      </c>
      <c r="C9" s="33">
        <v>13070913320</v>
      </c>
      <c r="D9" s="34">
        <f>IF(C9=0,"--",IF(((C9/$C$9)*100)&lt;0.01,"--",(C9/$C$9)*100))</f>
        <v>100</v>
      </c>
      <c r="E9" s="33">
        <v>14796823287</v>
      </c>
      <c r="F9" s="34">
        <f>IF(E9=0,"--",IF(((E9/$E$9)*100)&lt;0.01,"--",(E9/$E$9)*100))</f>
        <v>100</v>
      </c>
      <c r="G9" s="34">
        <f>IF(E9=0,"--",IF((((C9-E9)/E9)*100)&gt;1000,"--",((C9-E9)/E9)*100))</f>
        <v>-11.664057436681881</v>
      </c>
    </row>
    <row r="10" spans="1:7">
      <c r="A10" s="35"/>
      <c r="B10" s="21"/>
      <c r="C10" s="22"/>
      <c r="D10" s="23"/>
      <c r="E10" s="22"/>
      <c r="F10" s="23"/>
      <c r="G10" s="23"/>
    </row>
    <row r="11" spans="1:7">
      <c r="B11" s="24" t="s">
        <v>98</v>
      </c>
      <c r="C11" s="22">
        <f>SUM(C13:C42:C43)</f>
        <v>12266393622</v>
      </c>
      <c r="D11" s="23">
        <f>IF(C11=0,"--",IF(((C11/$C$9)*100)&lt;0.01,"--",(C11/$C$9)*100))</f>
        <v>93.844961876007602</v>
      </c>
      <c r="E11" s="22">
        <f>SUM(E13:E43:E42)</f>
        <v>14014792870</v>
      </c>
      <c r="F11" s="23">
        <f>IF(E11=0,"--",IF(((E11/$E$9)*100)&lt;0.01,"--",(E11/$E$9)*100))</f>
        <v>94.714876282349962</v>
      </c>
      <c r="G11" s="23">
        <f>IF(E11=0,"--",IF((((C11-E11)/E11)*100)&gt;1000,"--",((C11-E11)/E11)*100))</f>
        <v>-12.475384147436209</v>
      </c>
    </row>
    <row r="12" spans="1:7">
      <c r="A12"/>
      <c r="B12"/>
      <c r="C12"/>
      <c r="D12"/>
      <c r="E12"/>
      <c r="F12"/>
      <c r="G12"/>
    </row>
    <row r="13" spans="1:7">
      <c r="A13" s="25">
        <v>1</v>
      </c>
      <c r="B13" s="26" t="s">
        <v>99</v>
      </c>
      <c r="C13" s="22">
        <v>3889059575</v>
      </c>
      <c r="D13" s="23">
        <f t="shared" ref="D13:D42" si="0">IF(C13=0,"--",IF(((C13/$C$9)*100)&lt;0.01,"--",(C13/$C$9)*100))</f>
        <v>29.753541162646162</v>
      </c>
      <c r="E13" s="22">
        <v>4983273783</v>
      </c>
      <c r="F13" s="23">
        <f t="shared" ref="F13:F42" si="1">IF(E13=0,"--",IF(((E13/$E$9)*100)&lt;0.01,"--",(E13/$E$9)*100))</f>
        <v>33.677997542743782</v>
      </c>
      <c r="G13" s="27" t="s">
        <v>100</v>
      </c>
    </row>
    <row r="14" spans="1:7">
      <c r="A14" s="25">
        <v>2</v>
      </c>
      <c r="B14" s="26" t="s">
        <v>101</v>
      </c>
      <c r="C14" s="22">
        <v>776415495</v>
      </c>
      <c r="D14" s="23">
        <f t="shared" si="0"/>
        <v>5.9400248168733167</v>
      </c>
      <c r="E14" s="22">
        <v>831840622</v>
      </c>
      <c r="F14" s="23">
        <f t="shared" si="1"/>
        <v>5.6217514115399867</v>
      </c>
      <c r="G14" s="27" t="s">
        <v>102</v>
      </c>
    </row>
    <row r="15" spans="1:7">
      <c r="A15" s="25">
        <v>3</v>
      </c>
      <c r="B15" s="26" t="s">
        <v>103</v>
      </c>
      <c r="C15" s="22">
        <v>723496755</v>
      </c>
      <c r="D15" s="23">
        <f t="shared" si="0"/>
        <v>5.5351660384203356</v>
      </c>
      <c r="E15" s="22">
        <v>1397594121</v>
      </c>
      <c r="F15" s="23">
        <f t="shared" si="1"/>
        <v>9.4452308707902191</v>
      </c>
      <c r="G15" s="27" t="s">
        <v>104</v>
      </c>
    </row>
    <row r="16" spans="1:7">
      <c r="A16" s="25">
        <v>4</v>
      </c>
      <c r="B16" s="26" t="s">
        <v>105</v>
      </c>
      <c r="C16" s="22">
        <v>661596056</v>
      </c>
      <c r="D16" s="23">
        <f t="shared" si="0"/>
        <v>5.061590110827848</v>
      </c>
      <c r="E16" s="22">
        <v>510031410</v>
      </c>
      <c r="F16" s="23">
        <f t="shared" si="1"/>
        <v>3.4468980274171197</v>
      </c>
      <c r="G16" s="27" t="s">
        <v>106</v>
      </c>
    </row>
    <row r="17" spans="1:7">
      <c r="A17" s="25">
        <v>5</v>
      </c>
      <c r="B17" s="26" t="s">
        <v>107</v>
      </c>
      <c r="C17" s="22">
        <v>636113264</v>
      </c>
      <c r="D17" s="23">
        <f t="shared" si="0"/>
        <v>4.866632104633986</v>
      </c>
      <c r="E17" s="22">
        <v>595751193</v>
      </c>
      <c r="F17" s="23">
        <f t="shared" si="1"/>
        <v>4.0262100955372446</v>
      </c>
      <c r="G17" s="27" t="s">
        <v>108</v>
      </c>
    </row>
    <row r="18" spans="1:7">
      <c r="A18" s="25">
        <v>6</v>
      </c>
      <c r="B18" s="26" t="s">
        <v>109</v>
      </c>
      <c r="C18" s="22">
        <v>522487713</v>
      </c>
      <c r="D18" s="23">
        <f t="shared" si="0"/>
        <v>3.9973313280299529</v>
      </c>
      <c r="E18" s="22">
        <v>362023007</v>
      </c>
      <c r="F18" s="23">
        <f t="shared" si="1"/>
        <v>2.4466265493490176</v>
      </c>
      <c r="G18" s="27" t="s">
        <v>110</v>
      </c>
    </row>
    <row r="19" spans="1:7">
      <c r="A19" s="25">
        <v>7</v>
      </c>
      <c r="B19" s="26" t="s">
        <v>111</v>
      </c>
      <c r="C19" s="22">
        <v>515908113</v>
      </c>
      <c r="D19" s="23">
        <f t="shared" si="0"/>
        <v>3.9469936061055604</v>
      </c>
      <c r="E19" s="22">
        <v>361435921</v>
      </c>
      <c r="F19" s="23">
        <f t="shared" si="1"/>
        <v>2.4426589004245636</v>
      </c>
      <c r="G19" s="27" t="s">
        <v>112</v>
      </c>
    </row>
    <row r="20" spans="1:7">
      <c r="A20" s="25">
        <v>8</v>
      </c>
      <c r="B20" s="26" t="s">
        <v>113</v>
      </c>
      <c r="C20" s="22">
        <v>485820178</v>
      </c>
      <c r="D20" s="23">
        <f t="shared" si="0"/>
        <v>3.7168036089462801</v>
      </c>
      <c r="E20" s="22">
        <v>541632999</v>
      </c>
      <c r="F20" s="23">
        <f t="shared" si="1"/>
        <v>3.6604681186931582</v>
      </c>
      <c r="G20" s="27" t="s">
        <v>114</v>
      </c>
    </row>
    <row r="21" spans="1:7">
      <c r="A21" s="25">
        <v>9</v>
      </c>
      <c r="B21" s="26" t="s">
        <v>115</v>
      </c>
      <c r="C21" s="22">
        <v>395747949</v>
      </c>
      <c r="D21" s="23">
        <f t="shared" si="0"/>
        <v>3.0276992839854593</v>
      </c>
      <c r="E21" s="22">
        <v>301701110</v>
      </c>
      <c r="F21" s="23">
        <f t="shared" si="1"/>
        <v>2.0389586612490307</v>
      </c>
      <c r="G21" s="27" t="s">
        <v>116</v>
      </c>
    </row>
    <row r="22" spans="1:7">
      <c r="A22" s="25">
        <v>10</v>
      </c>
      <c r="B22" s="26" t="s">
        <v>117</v>
      </c>
      <c r="C22" s="22">
        <v>323096108</v>
      </c>
      <c r="D22" s="23">
        <f t="shared" si="0"/>
        <v>2.4718709403850592</v>
      </c>
      <c r="E22" s="22">
        <v>244017604</v>
      </c>
      <c r="F22" s="23">
        <f t="shared" si="1"/>
        <v>1.6491215666161654</v>
      </c>
      <c r="G22" s="27" t="s">
        <v>118</v>
      </c>
    </row>
    <row r="23" spans="1:7">
      <c r="A23" s="25">
        <v>11</v>
      </c>
      <c r="B23" s="26" t="s">
        <v>119</v>
      </c>
      <c r="C23" s="22">
        <v>289437058</v>
      </c>
      <c r="D23" s="23">
        <f t="shared" si="0"/>
        <v>2.2143598608149904</v>
      </c>
      <c r="E23" s="22">
        <v>310264400</v>
      </c>
      <c r="F23" s="23">
        <f t="shared" si="1"/>
        <v>2.0968311507280624</v>
      </c>
      <c r="G23" s="27" t="s">
        <v>120</v>
      </c>
    </row>
    <row r="24" spans="1:7">
      <c r="A24" s="25">
        <v>12</v>
      </c>
      <c r="B24" s="26" t="s">
        <v>121</v>
      </c>
      <c r="C24" s="22">
        <v>283792867</v>
      </c>
      <c r="D24" s="23">
        <f t="shared" si="0"/>
        <v>2.1711785554094702</v>
      </c>
      <c r="E24" s="22">
        <v>418802004</v>
      </c>
      <c r="F24" s="23">
        <f t="shared" si="1"/>
        <v>2.8303507846035143</v>
      </c>
      <c r="G24" s="27" t="s">
        <v>122</v>
      </c>
    </row>
    <row r="25" spans="1:7">
      <c r="A25" s="25">
        <v>13</v>
      </c>
      <c r="B25" s="26" t="s">
        <v>123</v>
      </c>
      <c r="C25" s="22">
        <v>247002902</v>
      </c>
      <c r="D25" s="23">
        <f t="shared" si="0"/>
        <v>1.8897141764535854</v>
      </c>
      <c r="E25" s="22">
        <v>476916001</v>
      </c>
      <c r="F25" s="23">
        <f t="shared" si="1"/>
        <v>3.2230972266797471</v>
      </c>
      <c r="G25" s="27" t="s">
        <v>124</v>
      </c>
    </row>
    <row r="26" spans="1:7">
      <c r="A26" s="25">
        <v>14</v>
      </c>
      <c r="B26" s="26" t="s">
        <v>125</v>
      </c>
      <c r="C26" s="22">
        <v>244290547</v>
      </c>
      <c r="D26" s="23">
        <f t="shared" si="0"/>
        <v>1.8689631016541697</v>
      </c>
      <c r="E26" s="22">
        <v>178063458</v>
      </c>
      <c r="F26" s="23">
        <f t="shared" si="1"/>
        <v>1.2033897718873259</v>
      </c>
      <c r="G26" s="27" t="s">
        <v>126</v>
      </c>
    </row>
    <row r="27" spans="1:7">
      <c r="A27" s="25">
        <v>15</v>
      </c>
      <c r="B27" s="26" t="s">
        <v>127</v>
      </c>
      <c r="C27" s="22">
        <v>231227196</v>
      </c>
      <c r="D27" s="23">
        <f t="shared" si="0"/>
        <v>1.7690209577489573</v>
      </c>
      <c r="E27" s="22">
        <v>207634045</v>
      </c>
      <c r="F27" s="23">
        <f t="shared" si="1"/>
        <v>1.4032339305046673</v>
      </c>
      <c r="G27" s="27" t="s">
        <v>128</v>
      </c>
    </row>
    <row r="28" spans="1:7">
      <c r="A28" s="25">
        <v>16</v>
      </c>
      <c r="B28" s="26" t="s">
        <v>129</v>
      </c>
      <c r="C28" s="22">
        <v>221494014</v>
      </c>
      <c r="D28" s="23">
        <f t="shared" si="0"/>
        <v>1.6945565208598599</v>
      </c>
      <c r="E28" s="22">
        <v>386954531</v>
      </c>
      <c r="F28" s="23">
        <f t="shared" si="1"/>
        <v>2.6151189582696812</v>
      </c>
      <c r="G28" s="27" t="s">
        <v>130</v>
      </c>
    </row>
    <row r="29" spans="1:7">
      <c r="A29" s="25">
        <v>17</v>
      </c>
      <c r="B29" s="26" t="s">
        <v>131</v>
      </c>
      <c r="C29" s="22">
        <v>211833893</v>
      </c>
      <c r="D29" s="23">
        <f t="shared" si="0"/>
        <v>1.620651042615896</v>
      </c>
      <c r="E29" s="22">
        <v>172844748</v>
      </c>
      <c r="F29" s="23">
        <f t="shared" si="1"/>
        <v>1.1681206475707233</v>
      </c>
      <c r="G29" s="27" t="s">
        <v>132</v>
      </c>
    </row>
    <row r="30" spans="1:7">
      <c r="A30" s="25">
        <v>18</v>
      </c>
      <c r="B30" s="26" t="s">
        <v>133</v>
      </c>
      <c r="C30" s="22">
        <v>197076738</v>
      </c>
      <c r="D30" s="23">
        <f t="shared" si="0"/>
        <v>1.5077503245197865</v>
      </c>
      <c r="E30" s="22">
        <v>343859195</v>
      </c>
      <c r="F30" s="23">
        <f t="shared" si="1"/>
        <v>2.3238717414575283</v>
      </c>
      <c r="G30" s="27" t="s">
        <v>134</v>
      </c>
    </row>
    <row r="31" spans="1:7">
      <c r="A31" s="25">
        <v>19</v>
      </c>
      <c r="B31" s="26" t="s">
        <v>135</v>
      </c>
      <c r="C31" s="22">
        <v>193521426</v>
      </c>
      <c r="D31" s="23">
        <f t="shared" si="0"/>
        <v>1.4805501441424906</v>
      </c>
      <c r="E31" s="22">
        <v>166238232</v>
      </c>
      <c r="F31" s="23">
        <f t="shared" si="1"/>
        <v>1.1234724425346854</v>
      </c>
      <c r="G31" s="27" t="s">
        <v>136</v>
      </c>
    </row>
    <row r="32" spans="1:7">
      <c r="A32" s="25">
        <v>20</v>
      </c>
      <c r="B32" s="26" t="s">
        <v>137</v>
      </c>
      <c r="C32" s="22">
        <v>152165676</v>
      </c>
      <c r="D32" s="23">
        <f t="shared" si="0"/>
        <v>1.1641548855439889</v>
      </c>
      <c r="E32" s="22">
        <v>128335922</v>
      </c>
      <c r="F32" s="23">
        <f t="shared" si="1"/>
        <v>0.86732077224137494</v>
      </c>
      <c r="G32" s="27" t="s">
        <v>138</v>
      </c>
    </row>
    <row r="33" spans="1:7">
      <c r="A33" s="25">
        <v>21</v>
      </c>
      <c r="B33" s="26" t="s">
        <v>139</v>
      </c>
      <c r="C33" s="22">
        <v>150768859</v>
      </c>
      <c r="D33" s="23">
        <f t="shared" si="0"/>
        <v>1.1534684326098796</v>
      </c>
      <c r="E33" s="22">
        <v>189400119</v>
      </c>
      <c r="F33" s="23">
        <f t="shared" si="1"/>
        <v>1.2800052776625417</v>
      </c>
      <c r="G33" s="27" t="s">
        <v>140</v>
      </c>
    </row>
    <row r="34" spans="1:7">
      <c r="A34" s="25">
        <v>22</v>
      </c>
      <c r="B34" s="26" t="s">
        <v>141</v>
      </c>
      <c r="C34" s="22">
        <v>141210742</v>
      </c>
      <c r="D34" s="23">
        <f t="shared" si="0"/>
        <v>1.0803433435973546</v>
      </c>
      <c r="E34" s="22">
        <v>50511112</v>
      </c>
      <c r="F34" s="23">
        <f t="shared" si="1"/>
        <v>0.34136456873400245</v>
      </c>
      <c r="G34" s="27" t="s">
        <v>142</v>
      </c>
    </row>
    <row r="35" spans="1:7">
      <c r="A35" s="25">
        <v>23</v>
      </c>
      <c r="B35" s="26" t="s">
        <v>143</v>
      </c>
      <c r="C35" s="22">
        <v>139647823</v>
      </c>
      <c r="D35" s="23">
        <f t="shared" si="0"/>
        <v>1.0683861148885654</v>
      </c>
      <c r="E35" s="22">
        <v>144491606</v>
      </c>
      <c r="F35" s="23">
        <f t="shared" si="1"/>
        <v>0.97650423470925385</v>
      </c>
      <c r="G35" s="27" t="s">
        <v>144</v>
      </c>
    </row>
    <row r="36" spans="1:7">
      <c r="A36" s="25">
        <v>24</v>
      </c>
      <c r="B36" s="26" t="s">
        <v>145</v>
      </c>
      <c r="C36" s="22">
        <v>114622160</v>
      </c>
      <c r="D36" s="23">
        <f t="shared" si="0"/>
        <v>0.87692540830038956</v>
      </c>
      <c r="E36" s="22">
        <v>93926956</v>
      </c>
      <c r="F36" s="23">
        <f t="shared" si="1"/>
        <v>0.63477784506976664</v>
      </c>
      <c r="G36" s="27" t="s">
        <v>146</v>
      </c>
    </row>
    <row r="37" spans="1:7">
      <c r="A37" s="25">
        <v>25</v>
      </c>
      <c r="B37" s="26" t="s">
        <v>147</v>
      </c>
      <c r="C37" s="22">
        <v>100208012</v>
      </c>
      <c r="D37" s="23">
        <f t="shared" si="0"/>
        <v>0.76664889091315613</v>
      </c>
      <c r="E37" s="22">
        <v>43709518</v>
      </c>
      <c r="F37" s="23">
        <f t="shared" si="1"/>
        <v>0.29539798612315482</v>
      </c>
      <c r="G37" s="27" t="s">
        <v>148</v>
      </c>
    </row>
    <row r="38" spans="1:7">
      <c r="A38" s="25">
        <v>26</v>
      </c>
      <c r="B38" s="26" t="s">
        <v>149</v>
      </c>
      <c r="C38" s="22">
        <v>99655894</v>
      </c>
      <c r="D38" s="23">
        <f t="shared" si="0"/>
        <v>0.76242487085822097</v>
      </c>
      <c r="E38" s="22">
        <v>171087779</v>
      </c>
      <c r="F38" s="23">
        <f t="shared" si="1"/>
        <v>1.1562466867487162</v>
      </c>
      <c r="G38" s="27" t="s">
        <v>150</v>
      </c>
    </row>
    <row r="39" spans="1:7">
      <c r="A39" s="25">
        <v>27</v>
      </c>
      <c r="B39" s="26" t="s">
        <v>151</v>
      </c>
      <c r="C39" s="22">
        <v>96243217</v>
      </c>
      <c r="D39" s="23">
        <f t="shared" si="0"/>
        <v>0.73631593021687947</v>
      </c>
      <c r="E39" s="22">
        <v>57607583</v>
      </c>
      <c r="F39" s="23">
        <f t="shared" si="1"/>
        <v>0.38932399125569145</v>
      </c>
      <c r="G39" s="27" t="s">
        <v>152</v>
      </c>
    </row>
    <row r="40" spans="1:7">
      <c r="A40" s="25">
        <v>28</v>
      </c>
      <c r="B40" s="26" t="s">
        <v>153</v>
      </c>
      <c r="C40" s="22">
        <v>76090258</v>
      </c>
      <c r="D40" s="23">
        <f t="shared" si="0"/>
        <v>0.58213421003697696</v>
      </c>
      <c r="E40" s="22">
        <v>40852944</v>
      </c>
      <c r="F40" s="23">
        <f t="shared" si="1"/>
        <v>0.27609266670023724</v>
      </c>
      <c r="G40" s="27" t="s">
        <v>83</v>
      </c>
    </row>
    <row r="41" spans="1:7">
      <c r="A41" s="25">
        <v>29</v>
      </c>
      <c r="B41" s="26" t="s">
        <v>154</v>
      </c>
      <c r="C41" s="22">
        <v>74072839</v>
      </c>
      <c r="D41" s="23">
        <f t="shared" si="0"/>
        <v>0.56669979508363844</v>
      </c>
      <c r="E41" s="22">
        <v>57354749</v>
      </c>
      <c r="F41" s="23">
        <f t="shared" si="1"/>
        <v>0.38761528665676498</v>
      </c>
      <c r="G41" s="27" t="s">
        <v>155</v>
      </c>
    </row>
    <row r="42" spans="1:7">
      <c r="A42" s="25">
        <v>30</v>
      </c>
      <c r="B42" s="26" t="s">
        <v>156</v>
      </c>
      <c r="C42" s="22">
        <v>72290295</v>
      </c>
      <c r="D42" s="23">
        <f t="shared" si="0"/>
        <v>0.5530623088853901</v>
      </c>
      <c r="E42" s="22">
        <v>246636198</v>
      </c>
      <c r="F42" s="23">
        <f t="shared" si="1"/>
        <v>1.6668185678522389</v>
      </c>
      <c r="G42" s="27" t="s">
        <v>157</v>
      </c>
    </row>
    <row r="43" spans="1:7">
      <c r="G43" s="28"/>
    </row>
    <row r="44" spans="1:7">
      <c r="B44" s="24" t="s">
        <v>158</v>
      </c>
      <c r="C44" s="22">
        <f>C9-C11</f>
        <v>804519698</v>
      </c>
      <c r="D44" s="23">
        <f>D9-D11</f>
        <v>6.1550381239923979</v>
      </c>
      <c r="E44" s="22">
        <f>E9-E11</f>
        <v>782030417</v>
      </c>
      <c r="F44" s="23">
        <f>F9-F11</f>
        <v>5.2851237176500376</v>
      </c>
      <c r="G44" s="27">
        <f>IF(E44=0,"--",IF((((C44-E44)/E44)*100)&gt;1000,"--",((C44-E44)/E44)*100))</f>
        <v>2.8757552789663423</v>
      </c>
    </row>
    <row r="46" spans="1:7">
      <c r="B46" s="36" t="s">
        <v>159</v>
      </c>
    </row>
    <row r="47" spans="1:7">
      <c r="A47" s="25">
        <v>1</v>
      </c>
      <c r="B47" s="26" t="s">
        <v>160</v>
      </c>
      <c r="C47" s="22">
        <v>7706227036</v>
      </c>
      <c r="D47" s="23">
        <f>IF(C47=0,"--",IF(((C47/$C$9)*100)&lt;0.01,"--",(C47/$C$9)*100))</f>
        <v>58.957066329929575</v>
      </c>
      <c r="E47" s="22">
        <v>8398341914</v>
      </c>
      <c r="F47" s="23">
        <f>IF(E47=0,"--",IF(((E47/$E$9)*100)&lt;0.01,"--",(E47/$E$9)*100))</f>
        <v>56.757736110686039</v>
      </c>
      <c r="G47" s="27" t="s">
        <v>161</v>
      </c>
    </row>
    <row r="48" spans="1:7">
      <c r="A48" s="25">
        <v>2</v>
      </c>
      <c r="B48" s="26" t="s">
        <v>162</v>
      </c>
      <c r="C48" s="22">
        <v>2206619040</v>
      </c>
      <c r="D48" s="23">
        <f>IF(C48=0,"--",IF(((C48/$C$9)*100)&lt;0.01,"--",(C48/$C$9)*100))</f>
        <v>16.881904010667864</v>
      </c>
      <c r="E48" s="22">
        <v>2969365368</v>
      </c>
      <c r="F48" s="23">
        <f>IF(E48=0,"--",IF(((E48/$E$9)*100)&lt;0.01,"--",(E48/$E$9)*100))</f>
        <v>20.067586875953207</v>
      </c>
      <c r="G48" s="27" t="s">
        <v>163</v>
      </c>
    </row>
    <row r="49" spans="1:7">
      <c r="A49" s="25">
        <v>3</v>
      </c>
      <c r="B49" s="26" t="s">
        <v>164</v>
      </c>
      <c r="C49" s="22">
        <v>1049290640</v>
      </c>
      <c r="D49" s="23">
        <f>IF(C49=0,"--",IF(((C49/$C$9)*100)&lt;0.01,"--",(C49/$C$9)*100))</f>
        <v>8.027676523525443</v>
      </c>
      <c r="E49" s="22">
        <v>931959700</v>
      </c>
      <c r="F49" s="23">
        <f>IF(E49=0,"--",IF(((E49/$E$9)*100)&lt;0.01,"--",(E49/$E$9)*100))</f>
        <v>6.2983769010662511</v>
      </c>
      <c r="G49" s="27" t="s">
        <v>165</v>
      </c>
    </row>
    <row r="50" spans="1:7">
      <c r="A50" s="25">
        <v>4</v>
      </c>
      <c r="B50" s="26" t="s">
        <v>166</v>
      </c>
      <c r="C50" s="22">
        <v>784616365</v>
      </c>
      <c r="D50" s="23">
        <f>IF(C50=0,"--",IF(((C50/$C$9)*100)&lt;0.01,"--",(C50/$C$9)*100))</f>
        <v>6.002766186196391</v>
      </c>
      <c r="E50" s="22">
        <v>659805463</v>
      </c>
      <c r="F50" s="23">
        <f>IF(E50=0,"--",IF(((E50/$E$9)*100)&lt;0.01,"--",(E50/$E$9)*100))</f>
        <v>4.4591021343052955</v>
      </c>
      <c r="G50" s="27" t="s">
        <v>167</v>
      </c>
    </row>
    <row r="51" spans="1:7">
      <c r="A51" s="25">
        <v>5</v>
      </c>
      <c r="B51" s="26" t="s">
        <v>168</v>
      </c>
      <c r="C51" s="22">
        <v>527346385</v>
      </c>
      <c r="D51" s="23">
        <f>IF(C51=0,"--",IF(((C51/$C$9)*100)&lt;0.01,"--",(C51/$C$9)*100))</f>
        <v>4.0345029615726959</v>
      </c>
      <c r="E51" s="22">
        <v>679064842</v>
      </c>
      <c r="F51" s="23">
        <f>IF(E51=0,"--",IF(((E51/$E$9)*100)&lt;0.01,"--",(E51/$E$9)*100))</f>
        <v>4.5892610111563874</v>
      </c>
      <c r="G51" s="27" t="s">
        <v>169</v>
      </c>
    </row>
    <row r="52" spans="1:7">
      <c r="B52" s="26"/>
      <c r="G52" s="28"/>
    </row>
    <row r="53" spans="1:7">
      <c r="B53" s="24" t="s">
        <v>170</v>
      </c>
      <c r="C53" s="22">
        <f>C9-SUM(C47:C51:C52)</f>
        <v>796813854</v>
      </c>
      <c r="D53" s="23">
        <f>D9-SUM(D47:D51:D52)</f>
        <v>6.0960839881080204</v>
      </c>
      <c r="E53" s="22">
        <f>E9-SUM(E47:E51:E52)</f>
        <v>1158286000</v>
      </c>
      <c r="F53" s="23">
        <f>F9-SUM(F47:F51:F52)</f>
        <v>7.8279369668328229</v>
      </c>
      <c r="G53" s="27">
        <f>IF(E53=0,"--",IF((((C53-E53)/E53)*100)&gt;1000,"--",((C53-E53)/E53)*100))</f>
        <v>-31.207503673531406</v>
      </c>
    </row>
    <row r="55" spans="1:7">
      <c r="A55" s="29" t="s">
        <v>92</v>
      </c>
      <c r="C55" s="30"/>
      <c r="D55" s="31"/>
      <c r="E55" s="30"/>
      <c r="F55" s="31"/>
      <c r="G55" s="31"/>
    </row>
  </sheetData>
  <mergeCells count="2">
    <mergeCell ref="C6:D6"/>
    <mergeCell ref="E6:F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6"/>
  <sheetViews>
    <sheetView workbookViewId="0">
      <selection sqref="A1:J1048576"/>
    </sheetView>
  </sheetViews>
  <sheetFormatPr defaultRowHeight="15"/>
  <cols>
    <col min="1" max="1" width="3.28515625" style="1" customWidth="1"/>
    <col min="2" max="2" width="9.7109375" style="1" customWidth="1"/>
    <col min="3" max="3" width="43.7109375" style="1" customWidth="1"/>
    <col min="4" max="4" width="12.85546875" style="4" customWidth="1"/>
    <col min="5" max="5" width="5.5703125" style="3" customWidth="1"/>
    <col min="6" max="6" width="12.7109375" style="4" customWidth="1"/>
    <col min="7" max="7" width="12.85546875" style="4" customWidth="1"/>
    <col min="8" max="8" width="5.5703125" style="3" customWidth="1"/>
    <col min="9" max="9" width="12.7109375" style="4" customWidth="1"/>
    <col min="10" max="10" width="10.140625" style="3" customWidth="1"/>
  </cols>
  <sheetData>
    <row r="1" spans="1:10" ht="15.75">
      <c r="D1" s="2" t="s">
        <v>0</v>
      </c>
      <c r="J1" s="5"/>
    </row>
    <row r="2" spans="1:10" ht="15.75">
      <c r="D2" s="2" t="s">
        <v>1</v>
      </c>
      <c r="J2" s="5" t="s">
        <v>171</v>
      </c>
    </row>
    <row r="3" spans="1:10" ht="15.75">
      <c r="D3" s="6" t="s">
        <v>172</v>
      </c>
    </row>
    <row r="5" spans="1:10">
      <c r="J5" s="7" t="s">
        <v>4</v>
      </c>
    </row>
    <row r="6" spans="1:10">
      <c r="A6" s="8"/>
      <c r="B6" s="8"/>
      <c r="C6" s="8"/>
      <c r="D6" s="9" t="s">
        <v>5</v>
      </c>
      <c r="E6" s="10"/>
      <c r="F6" s="37"/>
      <c r="G6" s="9" t="s">
        <v>6</v>
      </c>
      <c r="H6" s="10"/>
      <c r="I6" s="37"/>
      <c r="J6" s="11" t="s">
        <v>7</v>
      </c>
    </row>
    <row r="7" spans="1:10">
      <c r="A7" s="12" t="s">
        <v>8</v>
      </c>
      <c r="B7" s="12" t="s">
        <v>173</v>
      </c>
      <c r="C7" s="12" t="s">
        <v>9</v>
      </c>
      <c r="D7" s="13"/>
      <c r="E7" s="14"/>
      <c r="F7" s="38"/>
      <c r="G7" s="13"/>
      <c r="H7" s="15"/>
      <c r="I7" s="38"/>
      <c r="J7" s="16" t="s">
        <v>10</v>
      </c>
    </row>
    <row r="8" spans="1:10">
      <c r="A8" s="17"/>
      <c r="B8" s="17"/>
      <c r="C8" s="17"/>
      <c r="D8" s="18" t="s">
        <v>11</v>
      </c>
      <c r="E8" s="19" t="s">
        <v>12</v>
      </c>
      <c r="F8" s="39" t="s">
        <v>174</v>
      </c>
      <c r="G8" s="18" t="s">
        <v>11</v>
      </c>
      <c r="H8" s="19" t="s">
        <v>12</v>
      </c>
      <c r="I8" s="39" t="s">
        <v>174</v>
      </c>
      <c r="J8" s="20" t="s">
        <v>13</v>
      </c>
    </row>
    <row r="9" spans="1:10">
      <c r="C9" s="21" t="s">
        <v>14</v>
      </c>
      <c r="D9" s="22">
        <v>13070913320</v>
      </c>
      <c r="E9" s="23">
        <f>IF(D9=0,"--",IF(((D9/$D$9)*100)&lt;0.01,"--",(D9/$D$9)*100))</f>
        <v>100</v>
      </c>
      <c r="F9" s="22">
        <v>35618192706</v>
      </c>
      <c r="G9" s="22">
        <v>14796823287</v>
      </c>
      <c r="H9" s="23">
        <f>IF(G9=0,"--",IF(((G9/$G$9)*100)&lt;0.01,"--",(G9/$G$9)*100))</f>
        <v>100</v>
      </c>
      <c r="I9" s="22">
        <v>30935447512</v>
      </c>
      <c r="J9" s="23">
        <f>IF(G9=0,"--",IF((((D9-G9)/G9)*100)&gt;1000,"--",((D9-G9)/G9)*100))</f>
        <v>-11.664057436681881</v>
      </c>
    </row>
    <row r="10" spans="1:10">
      <c r="A10"/>
      <c r="B10"/>
      <c r="C10" s="21"/>
      <c r="D10" s="22"/>
      <c r="E10" s="23"/>
      <c r="F10" s="22"/>
      <c r="G10" s="22"/>
      <c r="H10" s="23"/>
      <c r="I10" s="22"/>
      <c r="J10" s="23"/>
    </row>
    <row r="11" spans="1:10">
      <c r="C11" s="24" t="s">
        <v>175</v>
      </c>
      <c r="D11" s="22">
        <f>SUM(D13:D112:D113)</f>
        <v>13070016369</v>
      </c>
      <c r="E11" s="23">
        <f>IF(D11=0,"--",IF(((D11/$D$9)*100)&lt;0.01,"--",(D11/$D$9)*100))</f>
        <v>99.993137809286608</v>
      </c>
      <c r="F11" s="22">
        <f>SUM(F13:F112:F113)</f>
        <v>35617355174</v>
      </c>
      <c r="G11" s="22">
        <f>SUM(G13:G113:G112)</f>
        <v>14774869824</v>
      </c>
      <c r="H11" s="23">
        <f>IF(G11=0,"--",IF(((G11/$G$9)*100)&lt;0.01,"--",(G11/$G$9)*100))</f>
        <v>99.851633944839449</v>
      </c>
      <c r="I11" s="22">
        <f>SUM(I13:I112:I113)</f>
        <v>30913664969</v>
      </c>
      <c r="J11" s="23">
        <f>IF(G11=0,"--",IF((((D11-G11)/G11)*100)&gt;1000,"--",((D11-G11)/G11)*100))</f>
        <v>-11.538872932949097</v>
      </c>
    </row>
    <row r="12" spans="1:10">
      <c r="A12"/>
      <c r="B12"/>
      <c r="C12"/>
      <c r="D12"/>
      <c r="E12"/>
      <c r="F12"/>
      <c r="G12"/>
      <c r="H12"/>
      <c r="I12"/>
      <c r="J12"/>
    </row>
    <row r="13" spans="1:10">
      <c r="A13" s="25">
        <v>1</v>
      </c>
      <c r="B13" s="25" t="s">
        <v>176</v>
      </c>
      <c r="C13" s="26" t="s">
        <v>177</v>
      </c>
      <c r="D13" s="22">
        <v>5636689305</v>
      </c>
      <c r="E13" s="23">
        <f t="shared" ref="E13:E76" si="0">IF(D13=0,"--",IF(((D13/$D$9)*100)&lt;0.01,"--",(D13/$D$9)*100))</f>
        <v>43.123913126829613</v>
      </c>
      <c r="F13" s="22">
        <v>14514828596</v>
      </c>
      <c r="G13" s="22">
        <v>7214858280</v>
      </c>
      <c r="H13" s="23">
        <f t="shared" ref="H13:H76" si="1">IF(G13=0,"--",IF(((G13/$G$9)*100)&lt;0.01,"--",(G13/$G$9)*100))</f>
        <v>48.759508308372759</v>
      </c>
      <c r="I13" s="22">
        <v>14211026871</v>
      </c>
      <c r="J13" s="27" t="s">
        <v>178</v>
      </c>
    </row>
    <row r="14" spans="1:10">
      <c r="A14" s="25">
        <v>2</v>
      </c>
      <c r="B14" s="25" t="s">
        <v>179</v>
      </c>
      <c r="C14" s="26" t="s">
        <v>180</v>
      </c>
      <c r="D14" s="22">
        <v>2502482033</v>
      </c>
      <c r="E14" s="23">
        <f t="shared" si="0"/>
        <v>19.145425967831297</v>
      </c>
      <c r="F14" s="22">
        <v>14457835732</v>
      </c>
      <c r="G14" s="22">
        <v>2047809961</v>
      </c>
      <c r="H14" s="23">
        <f t="shared" si="1"/>
        <v>13.839524344385042</v>
      </c>
      <c r="I14" s="22">
        <v>10947247564</v>
      </c>
      <c r="J14" s="27" t="s">
        <v>181</v>
      </c>
    </row>
    <row r="15" spans="1:10">
      <c r="A15" s="25">
        <v>3</v>
      </c>
      <c r="B15" s="25" t="s">
        <v>182</v>
      </c>
      <c r="C15" s="26" t="s">
        <v>183</v>
      </c>
      <c r="D15" s="22">
        <v>1623875623</v>
      </c>
      <c r="E15" s="23">
        <f t="shared" si="0"/>
        <v>12.423581912331127</v>
      </c>
      <c r="F15" s="22">
        <v>3967050928</v>
      </c>
      <c r="G15" s="22">
        <v>1897203558</v>
      </c>
      <c r="H15" s="23">
        <f t="shared" si="1"/>
        <v>12.82169504360318</v>
      </c>
      <c r="I15" s="22">
        <v>3525681838</v>
      </c>
      <c r="J15" s="27" t="s">
        <v>184</v>
      </c>
    </row>
    <row r="16" spans="1:10">
      <c r="A16" s="25">
        <v>4</v>
      </c>
      <c r="B16" s="25" t="s">
        <v>185</v>
      </c>
      <c r="C16" s="26" t="s">
        <v>186</v>
      </c>
      <c r="D16" s="22">
        <v>907427467</v>
      </c>
      <c r="E16" s="23">
        <f t="shared" si="0"/>
        <v>6.9423417077636929</v>
      </c>
      <c r="F16" s="22">
        <v>206233311</v>
      </c>
      <c r="G16" s="22">
        <v>1027035985</v>
      </c>
      <c r="H16" s="23">
        <f t="shared" si="1"/>
        <v>6.9409221498395528</v>
      </c>
      <c r="I16" s="22">
        <v>215267807</v>
      </c>
      <c r="J16" s="27" t="s">
        <v>187</v>
      </c>
    </row>
    <row r="17" spans="1:10">
      <c r="A17" s="25">
        <v>5</v>
      </c>
      <c r="B17" s="25" t="s">
        <v>188</v>
      </c>
      <c r="C17" s="26" t="s">
        <v>189</v>
      </c>
      <c r="D17" s="22">
        <v>767816474</v>
      </c>
      <c r="E17" s="23">
        <f t="shared" si="0"/>
        <v>5.8742373635448448</v>
      </c>
      <c r="F17" s="22">
        <v>486720317</v>
      </c>
      <c r="G17" s="22">
        <v>761130392</v>
      </c>
      <c r="H17" s="23">
        <f t="shared" si="1"/>
        <v>5.1438770149313333</v>
      </c>
      <c r="I17" s="22">
        <v>416951892</v>
      </c>
      <c r="J17" s="27" t="s">
        <v>190</v>
      </c>
    </row>
    <row r="18" spans="1:10">
      <c r="A18" s="25">
        <v>6</v>
      </c>
      <c r="B18" s="25" t="s">
        <v>191</v>
      </c>
      <c r="C18" s="26" t="s">
        <v>192</v>
      </c>
      <c r="D18" s="22">
        <v>499798143</v>
      </c>
      <c r="E18" s="23">
        <f t="shared" si="0"/>
        <v>3.8237430756674926</v>
      </c>
      <c r="F18" s="22">
        <v>988564988</v>
      </c>
      <c r="G18" s="22">
        <v>479365752</v>
      </c>
      <c r="H18" s="23">
        <f t="shared" si="1"/>
        <v>3.2396531519110248</v>
      </c>
      <c r="I18" s="22">
        <v>767506529</v>
      </c>
      <c r="J18" s="27" t="s">
        <v>193</v>
      </c>
    </row>
    <row r="19" spans="1:10">
      <c r="A19" s="25">
        <v>7</v>
      </c>
      <c r="B19" s="25" t="s">
        <v>194</v>
      </c>
      <c r="C19" s="26" t="s">
        <v>195</v>
      </c>
      <c r="D19" s="22">
        <v>229620830</v>
      </c>
      <c r="E19" s="23">
        <f t="shared" si="0"/>
        <v>1.7567313345170281</v>
      </c>
      <c r="F19" s="22">
        <v>337727990</v>
      </c>
      <c r="G19" s="22">
        <v>228315527</v>
      </c>
      <c r="H19" s="23">
        <f t="shared" si="1"/>
        <v>1.5430036743129214</v>
      </c>
      <c r="I19" s="22">
        <v>271334715</v>
      </c>
      <c r="J19" s="27" t="s">
        <v>196</v>
      </c>
    </row>
    <row r="20" spans="1:10">
      <c r="A20" s="25">
        <v>8</v>
      </c>
      <c r="B20" s="25" t="s">
        <v>197</v>
      </c>
      <c r="C20" s="26" t="s">
        <v>198</v>
      </c>
      <c r="D20" s="22">
        <v>139139426</v>
      </c>
      <c r="E20" s="23">
        <f t="shared" si="0"/>
        <v>1.0644965856142636</v>
      </c>
      <c r="F20" s="22">
        <v>22346746</v>
      </c>
      <c r="G20" s="22">
        <v>160118399</v>
      </c>
      <c r="H20" s="23">
        <f t="shared" si="1"/>
        <v>1.0821133421298255</v>
      </c>
      <c r="I20" s="22">
        <v>24425708</v>
      </c>
      <c r="J20" s="27" t="s">
        <v>199</v>
      </c>
    </row>
    <row r="21" spans="1:10">
      <c r="A21" s="25">
        <v>9</v>
      </c>
      <c r="B21" s="25" t="s">
        <v>200</v>
      </c>
      <c r="C21" s="26" t="s">
        <v>201</v>
      </c>
      <c r="D21" s="22">
        <v>86854898</v>
      </c>
      <c r="E21" s="23">
        <f t="shared" si="0"/>
        <v>0.66448989350347865</v>
      </c>
      <c r="F21" s="22">
        <v>51335950</v>
      </c>
      <c r="G21" s="22">
        <v>119142695</v>
      </c>
      <c r="H21" s="23">
        <f t="shared" si="1"/>
        <v>0.80519103789442981</v>
      </c>
      <c r="I21" s="22">
        <v>52828128</v>
      </c>
      <c r="J21" s="27" t="s">
        <v>202</v>
      </c>
    </row>
    <row r="22" spans="1:10">
      <c r="A22" s="25">
        <v>10</v>
      </c>
      <c r="B22" s="25" t="s">
        <v>203</v>
      </c>
      <c r="C22" s="26" t="s">
        <v>204</v>
      </c>
      <c r="D22" s="22">
        <v>77055384</v>
      </c>
      <c r="E22" s="23">
        <f t="shared" si="0"/>
        <v>0.58951797868704714</v>
      </c>
      <c r="F22" s="22">
        <v>2052</v>
      </c>
      <c r="G22" s="22">
        <v>132500087</v>
      </c>
      <c r="H22" s="23">
        <f t="shared" si="1"/>
        <v>0.89546306278057797</v>
      </c>
      <c r="I22" s="22">
        <v>3259</v>
      </c>
      <c r="J22" s="27" t="s">
        <v>205</v>
      </c>
    </row>
    <row r="23" spans="1:10">
      <c r="A23" s="25">
        <v>11</v>
      </c>
      <c r="B23" s="25" t="s">
        <v>206</v>
      </c>
      <c r="C23" s="26" t="s">
        <v>207</v>
      </c>
      <c r="D23" s="22">
        <v>61340551</v>
      </c>
      <c r="E23" s="23">
        <f t="shared" si="0"/>
        <v>0.46929047342194452</v>
      </c>
      <c r="F23" s="22">
        <v>44457487</v>
      </c>
      <c r="G23" s="22">
        <v>127962487</v>
      </c>
      <c r="H23" s="23">
        <f t="shared" si="1"/>
        <v>0.8647970210769742</v>
      </c>
      <c r="I23" s="22">
        <v>60866780</v>
      </c>
      <c r="J23" s="27" t="s">
        <v>208</v>
      </c>
    </row>
    <row r="24" spans="1:10">
      <c r="A24" s="25">
        <v>12</v>
      </c>
      <c r="B24" s="25" t="s">
        <v>209</v>
      </c>
      <c r="C24" s="26" t="s">
        <v>210</v>
      </c>
      <c r="D24" s="22">
        <v>61040964</v>
      </c>
      <c r="E24" s="23">
        <f t="shared" si="0"/>
        <v>0.46699846067068862</v>
      </c>
      <c r="F24" s="22">
        <v>20486071</v>
      </c>
      <c r="G24" s="22">
        <v>81348498</v>
      </c>
      <c r="H24" s="23">
        <f t="shared" si="1"/>
        <v>0.54977001767311839</v>
      </c>
      <c r="I24" s="22">
        <v>22995487</v>
      </c>
      <c r="J24" s="27" t="s">
        <v>211</v>
      </c>
    </row>
    <row r="25" spans="1:10">
      <c r="A25" s="25">
        <v>13</v>
      </c>
      <c r="B25" s="25" t="s">
        <v>212</v>
      </c>
      <c r="C25" s="26" t="s">
        <v>213</v>
      </c>
      <c r="D25" s="22">
        <v>47581726</v>
      </c>
      <c r="E25" s="23">
        <f t="shared" si="0"/>
        <v>0.3640275536614147</v>
      </c>
      <c r="F25" s="22">
        <v>28954044</v>
      </c>
      <c r="G25" s="22">
        <v>41424013</v>
      </c>
      <c r="H25" s="23">
        <f t="shared" si="1"/>
        <v>0.27995206941745243</v>
      </c>
      <c r="I25" s="22">
        <v>23931854</v>
      </c>
      <c r="J25" s="27" t="s">
        <v>214</v>
      </c>
    </row>
    <row r="26" spans="1:10">
      <c r="A26" s="25">
        <v>14</v>
      </c>
      <c r="B26" s="25" t="s">
        <v>215</v>
      </c>
      <c r="C26" s="26" t="s">
        <v>216</v>
      </c>
      <c r="D26" s="22">
        <v>46979890</v>
      </c>
      <c r="E26" s="23">
        <f t="shared" si="0"/>
        <v>0.3594231623287974</v>
      </c>
      <c r="F26" s="22">
        <v>18841085</v>
      </c>
      <c r="G26" s="22">
        <v>4263928</v>
      </c>
      <c r="H26" s="23">
        <f t="shared" si="1"/>
        <v>2.8816509579770045E-2</v>
      </c>
      <c r="I26" s="22">
        <v>1237842</v>
      </c>
      <c r="J26" s="27" t="s">
        <v>217</v>
      </c>
    </row>
    <row r="27" spans="1:10">
      <c r="A27" s="25">
        <v>15</v>
      </c>
      <c r="B27" s="25" t="s">
        <v>218</v>
      </c>
      <c r="C27" s="26" t="s">
        <v>219</v>
      </c>
      <c r="D27" s="22">
        <v>43543350</v>
      </c>
      <c r="E27" s="23">
        <f t="shared" si="0"/>
        <v>0.33313165602111117</v>
      </c>
      <c r="F27" s="22">
        <v>17853253</v>
      </c>
      <c r="G27" s="22">
        <v>59641888</v>
      </c>
      <c r="H27" s="23">
        <f t="shared" si="1"/>
        <v>0.40307224627328891</v>
      </c>
      <c r="I27" s="22">
        <v>22223871</v>
      </c>
      <c r="J27" s="27" t="s">
        <v>220</v>
      </c>
    </row>
    <row r="28" spans="1:10">
      <c r="A28" s="25">
        <v>16</v>
      </c>
      <c r="B28" s="25" t="s">
        <v>221</v>
      </c>
      <c r="C28" s="26" t="s">
        <v>222</v>
      </c>
      <c r="D28" s="22">
        <v>43151001</v>
      </c>
      <c r="E28" s="23">
        <f t="shared" si="0"/>
        <v>0.33012996065067624</v>
      </c>
      <c r="F28" s="22">
        <v>1905</v>
      </c>
      <c r="G28" s="22">
        <v>50604468</v>
      </c>
      <c r="H28" s="23">
        <f t="shared" si="1"/>
        <v>0.34199548794003243</v>
      </c>
      <c r="I28" s="22">
        <v>1708</v>
      </c>
      <c r="J28" s="27" t="s">
        <v>223</v>
      </c>
    </row>
    <row r="29" spans="1:10">
      <c r="A29" s="25">
        <v>17</v>
      </c>
      <c r="B29" s="25" t="s">
        <v>224</v>
      </c>
      <c r="C29" s="26" t="s">
        <v>225</v>
      </c>
      <c r="D29" s="22">
        <v>39405760</v>
      </c>
      <c r="E29" s="23">
        <f t="shared" si="0"/>
        <v>0.30147671425304806</v>
      </c>
      <c r="F29" s="22">
        <v>66043715</v>
      </c>
      <c r="G29" s="22">
        <v>30521714</v>
      </c>
      <c r="H29" s="23">
        <f t="shared" si="1"/>
        <v>0.20627207210628359</v>
      </c>
      <c r="I29" s="22">
        <v>48479010</v>
      </c>
      <c r="J29" s="27" t="s">
        <v>226</v>
      </c>
    </row>
    <row r="30" spans="1:10">
      <c r="A30" s="25">
        <v>18</v>
      </c>
      <c r="B30" s="25" t="s">
        <v>227</v>
      </c>
      <c r="C30" s="26" t="s">
        <v>228</v>
      </c>
      <c r="D30" s="22">
        <v>32583400</v>
      </c>
      <c r="E30" s="23">
        <f t="shared" si="0"/>
        <v>0.24928173879130278</v>
      </c>
      <c r="F30" s="22">
        <v>12317315</v>
      </c>
      <c r="G30" s="22">
        <v>34829207</v>
      </c>
      <c r="H30" s="23">
        <f t="shared" si="1"/>
        <v>0.23538300298956596</v>
      </c>
      <c r="I30" s="22">
        <v>11003860</v>
      </c>
      <c r="J30" s="27" t="s">
        <v>229</v>
      </c>
    </row>
    <row r="31" spans="1:10">
      <c r="A31" s="25">
        <v>19</v>
      </c>
      <c r="B31" s="25" t="s">
        <v>230</v>
      </c>
      <c r="C31" s="26" t="s">
        <v>231</v>
      </c>
      <c r="D31" s="22">
        <v>21448329</v>
      </c>
      <c r="E31" s="23">
        <f t="shared" si="0"/>
        <v>0.16409204525273371</v>
      </c>
      <c r="F31" s="22">
        <v>22132232</v>
      </c>
      <c r="G31" s="22">
        <v>29487128</v>
      </c>
      <c r="H31" s="23">
        <f t="shared" si="1"/>
        <v>0.19928012538952475</v>
      </c>
      <c r="I31" s="22">
        <v>24270434</v>
      </c>
      <c r="J31" s="27" t="s">
        <v>232</v>
      </c>
    </row>
    <row r="32" spans="1:10">
      <c r="A32" s="25">
        <v>20</v>
      </c>
      <c r="B32" s="25" t="s">
        <v>233</v>
      </c>
      <c r="C32" s="26" t="s">
        <v>234</v>
      </c>
      <c r="D32" s="22">
        <v>20620383</v>
      </c>
      <c r="E32" s="23">
        <f t="shared" si="0"/>
        <v>0.15775778245310865</v>
      </c>
      <c r="F32" s="22">
        <v>23812862</v>
      </c>
      <c r="G32" s="22">
        <v>23649712</v>
      </c>
      <c r="H32" s="23">
        <f t="shared" si="1"/>
        <v>0.15982965763183679</v>
      </c>
      <c r="I32" s="22">
        <v>22426268</v>
      </c>
      <c r="J32" s="27" t="s">
        <v>235</v>
      </c>
    </row>
    <row r="33" spans="1:10">
      <c r="A33" s="25">
        <v>21</v>
      </c>
      <c r="B33" s="25" t="s">
        <v>236</v>
      </c>
      <c r="C33" s="26" t="s">
        <v>237</v>
      </c>
      <c r="D33" s="22">
        <v>19105124</v>
      </c>
      <c r="E33" s="23">
        <f t="shared" si="0"/>
        <v>0.14616518013907234</v>
      </c>
      <c r="F33" s="22">
        <v>70648939</v>
      </c>
      <c r="G33" s="22">
        <v>17746679</v>
      </c>
      <c r="H33" s="23">
        <f t="shared" si="1"/>
        <v>0.11993573658199762</v>
      </c>
      <c r="I33" s="22">
        <v>53247230</v>
      </c>
      <c r="J33" s="27" t="s">
        <v>238</v>
      </c>
    </row>
    <row r="34" spans="1:10">
      <c r="A34" s="25">
        <v>22</v>
      </c>
      <c r="B34" s="25" t="s">
        <v>239</v>
      </c>
      <c r="C34" s="26" t="s">
        <v>240</v>
      </c>
      <c r="D34" s="22">
        <v>14400842</v>
      </c>
      <c r="E34" s="23">
        <f t="shared" si="0"/>
        <v>0.11017471883900459</v>
      </c>
      <c r="F34" s="22">
        <v>17618000</v>
      </c>
      <c r="G34" s="22">
        <v>3548955</v>
      </c>
      <c r="H34" s="23">
        <f t="shared" si="1"/>
        <v>2.3984573791037939E-2</v>
      </c>
      <c r="I34" s="22">
        <v>3785848</v>
      </c>
      <c r="J34" s="27" t="s">
        <v>241</v>
      </c>
    </row>
    <row r="35" spans="1:10">
      <c r="A35" s="25">
        <v>23</v>
      </c>
      <c r="B35" s="25" t="s">
        <v>242</v>
      </c>
      <c r="C35" s="26" t="s">
        <v>243</v>
      </c>
      <c r="D35" s="22">
        <v>13870627</v>
      </c>
      <c r="E35" s="23">
        <f t="shared" si="0"/>
        <v>0.10611826932381493</v>
      </c>
      <c r="F35" s="22">
        <v>23475805</v>
      </c>
      <c r="G35" s="22">
        <v>5141223</v>
      </c>
      <c r="H35" s="23">
        <f t="shared" si="1"/>
        <v>3.4745451103122306E-2</v>
      </c>
      <c r="I35" s="22">
        <v>8342565</v>
      </c>
      <c r="J35" s="27" t="s">
        <v>244</v>
      </c>
    </row>
    <row r="36" spans="1:10">
      <c r="A36" s="25">
        <v>24</v>
      </c>
      <c r="B36" s="25" t="s">
        <v>245</v>
      </c>
      <c r="C36" s="26" t="s">
        <v>246</v>
      </c>
      <c r="D36" s="22">
        <v>13049943</v>
      </c>
      <c r="E36" s="23">
        <f t="shared" si="0"/>
        <v>9.9839564998354682E-2</v>
      </c>
      <c r="F36" s="22">
        <v>2901053</v>
      </c>
      <c r="G36" s="22">
        <v>46235911</v>
      </c>
      <c r="H36" s="23">
        <f t="shared" si="1"/>
        <v>0.31247187388269576</v>
      </c>
      <c r="I36" s="22">
        <v>7545855</v>
      </c>
      <c r="J36" s="27" t="s">
        <v>247</v>
      </c>
    </row>
    <row r="37" spans="1:10">
      <c r="A37" s="25">
        <v>25</v>
      </c>
      <c r="B37" s="25" t="s">
        <v>248</v>
      </c>
      <c r="C37" s="26" t="s">
        <v>249</v>
      </c>
      <c r="D37" s="22">
        <v>10922233</v>
      </c>
      <c r="E37" s="23">
        <f t="shared" si="0"/>
        <v>8.356136050024697E-2</v>
      </c>
      <c r="F37" s="22">
        <v>52195585</v>
      </c>
      <c r="G37" s="22">
        <v>13550725</v>
      </c>
      <c r="H37" s="23">
        <f t="shared" si="1"/>
        <v>9.1578609389119492E-2</v>
      </c>
      <c r="I37" s="22">
        <v>47663391</v>
      </c>
      <c r="J37" s="27" t="s">
        <v>250</v>
      </c>
    </row>
    <row r="38" spans="1:10">
      <c r="A38" s="25">
        <v>26</v>
      </c>
      <c r="B38" s="25" t="s">
        <v>251</v>
      </c>
      <c r="C38" s="26" t="s">
        <v>252</v>
      </c>
      <c r="D38" s="22">
        <v>10609711</v>
      </c>
      <c r="E38" s="23">
        <f t="shared" si="0"/>
        <v>8.1170387564011473E-2</v>
      </c>
      <c r="F38" s="22">
        <v>20034733</v>
      </c>
      <c r="G38" s="22">
        <v>12745167</v>
      </c>
      <c r="H38" s="23">
        <f t="shared" si="1"/>
        <v>8.6134481386943934E-2</v>
      </c>
      <c r="I38" s="22">
        <v>25073260</v>
      </c>
      <c r="J38" s="27" t="s">
        <v>23</v>
      </c>
    </row>
    <row r="39" spans="1:10">
      <c r="A39" s="25">
        <v>27</v>
      </c>
      <c r="B39" s="25" t="s">
        <v>253</v>
      </c>
      <c r="C39" s="26" t="s">
        <v>254</v>
      </c>
      <c r="D39" s="22">
        <v>10289218</v>
      </c>
      <c r="E39" s="23">
        <f t="shared" si="0"/>
        <v>7.8718431896081159E-2</v>
      </c>
      <c r="F39" s="22">
        <v>2919582</v>
      </c>
      <c r="G39" s="22">
        <v>26456515</v>
      </c>
      <c r="H39" s="23">
        <f t="shared" si="1"/>
        <v>0.17879861431638386</v>
      </c>
      <c r="I39" s="22">
        <v>6884366</v>
      </c>
      <c r="J39" s="27" t="s">
        <v>255</v>
      </c>
    </row>
    <row r="40" spans="1:10">
      <c r="A40" s="25">
        <v>28</v>
      </c>
      <c r="B40" s="25" t="s">
        <v>256</v>
      </c>
      <c r="C40" s="26" t="s">
        <v>257</v>
      </c>
      <c r="D40" s="22">
        <v>9142960</v>
      </c>
      <c r="E40" s="23">
        <f t="shared" si="0"/>
        <v>6.9948899332154701E-2</v>
      </c>
      <c r="F40" s="22">
        <v>1291955</v>
      </c>
      <c r="G40" s="22">
        <v>8551318</v>
      </c>
      <c r="H40" s="23">
        <f t="shared" si="1"/>
        <v>5.7791580220552516E-2</v>
      </c>
      <c r="I40" s="22">
        <v>1243878</v>
      </c>
      <c r="J40" s="27" t="s">
        <v>258</v>
      </c>
    </row>
    <row r="41" spans="1:10">
      <c r="A41" s="25">
        <v>29</v>
      </c>
      <c r="B41" s="25" t="s">
        <v>259</v>
      </c>
      <c r="C41" s="26" t="s">
        <v>260</v>
      </c>
      <c r="D41" s="22">
        <v>7479185</v>
      </c>
      <c r="E41" s="23">
        <f t="shared" si="0"/>
        <v>5.7220064251791707E-2</v>
      </c>
      <c r="F41" s="22">
        <v>21766191</v>
      </c>
      <c r="G41" s="22">
        <v>3529091</v>
      </c>
      <c r="H41" s="23">
        <f t="shared" si="1"/>
        <v>2.3850328760096386E-2</v>
      </c>
      <c r="I41" s="22">
        <v>9662225</v>
      </c>
      <c r="J41" s="27" t="s">
        <v>261</v>
      </c>
    </row>
    <row r="42" spans="1:10">
      <c r="A42" s="25">
        <v>30</v>
      </c>
      <c r="B42" s="25" t="s">
        <v>262</v>
      </c>
      <c r="C42" s="26" t="s">
        <v>263</v>
      </c>
      <c r="D42" s="22">
        <v>6873303</v>
      </c>
      <c r="E42" s="23">
        <f t="shared" si="0"/>
        <v>5.2584718693551857E-2</v>
      </c>
      <c r="F42" s="22">
        <v>17255585</v>
      </c>
      <c r="G42" s="22">
        <v>4116625</v>
      </c>
      <c r="H42" s="23">
        <f t="shared" si="1"/>
        <v>2.7821005361446268E-2</v>
      </c>
      <c r="I42" s="22">
        <v>8245371</v>
      </c>
      <c r="J42" s="27" t="s">
        <v>264</v>
      </c>
    </row>
    <row r="43" spans="1:10">
      <c r="A43" s="25">
        <v>31</v>
      </c>
      <c r="B43" s="25" t="s">
        <v>265</v>
      </c>
      <c r="C43" s="26" t="s">
        <v>266</v>
      </c>
      <c r="D43" s="22">
        <v>6770536</v>
      </c>
      <c r="E43" s="23">
        <f t="shared" si="0"/>
        <v>5.179849207354395E-2</v>
      </c>
      <c r="F43" s="22">
        <v>15744750</v>
      </c>
      <c r="G43" s="22">
        <v>2967849</v>
      </c>
      <c r="H43" s="23">
        <f t="shared" si="1"/>
        <v>2.0057338946579528E-2</v>
      </c>
      <c r="I43" s="22">
        <v>4947330</v>
      </c>
      <c r="J43" s="27" t="s">
        <v>267</v>
      </c>
    </row>
    <row r="44" spans="1:10">
      <c r="A44" s="25">
        <v>32</v>
      </c>
      <c r="B44" s="25" t="s">
        <v>268</v>
      </c>
      <c r="C44" s="26" t="s">
        <v>269</v>
      </c>
      <c r="D44" s="22">
        <v>6149968</v>
      </c>
      <c r="E44" s="23">
        <f t="shared" si="0"/>
        <v>4.7050790173857569E-2</v>
      </c>
      <c r="F44" s="22">
        <v>5485230</v>
      </c>
      <c r="G44" s="22">
        <v>5239065</v>
      </c>
      <c r="H44" s="23">
        <f t="shared" si="1"/>
        <v>3.5406687627356263E-2</v>
      </c>
      <c r="I44" s="22">
        <v>4859030</v>
      </c>
      <c r="J44" s="27" t="s">
        <v>270</v>
      </c>
    </row>
    <row r="45" spans="1:10">
      <c r="A45" s="25">
        <v>33</v>
      </c>
      <c r="B45" s="25" t="s">
        <v>271</v>
      </c>
      <c r="C45" s="26" t="s">
        <v>272</v>
      </c>
      <c r="D45" s="22">
        <v>4580971</v>
      </c>
      <c r="E45" s="23">
        <f t="shared" si="0"/>
        <v>3.504706127146133E-2</v>
      </c>
      <c r="F45" s="22">
        <v>13412824</v>
      </c>
      <c r="G45" s="22">
        <v>5532392</v>
      </c>
      <c r="H45" s="23">
        <f t="shared" si="1"/>
        <v>3.7389052316794083E-2</v>
      </c>
      <c r="I45" s="22">
        <v>22775575</v>
      </c>
      <c r="J45" s="27" t="s">
        <v>273</v>
      </c>
    </row>
    <row r="46" spans="1:10">
      <c r="A46" s="25">
        <v>34</v>
      </c>
      <c r="B46" s="25" t="s">
        <v>274</v>
      </c>
      <c r="C46" s="26" t="s">
        <v>275</v>
      </c>
      <c r="D46" s="22">
        <v>4488157</v>
      </c>
      <c r="E46" s="23">
        <f t="shared" si="0"/>
        <v>3.4336980822392907E-2</v>
      </c>
      <c r="F46" s="22">
        <v>3685781</v>
      </c>
      <c r="G46" s="22">
        <v>7589433</v>
      </c>
      <c r="H46" s="23">
        <f t="shared" si="1"/>
        <v>5.129096193686266E-2</v>
      </c>
      <c r="I46" s="22">
        <v>5225164</v>
      </c>
      <c r="J46" s="27" t="s">
        <v>276</v>
      </c>
    </row>
    <row r="47" spans="1:10">
      <c r="A47" s="25">
        <v>35</v>
      </c>
      <c r="B47" s="25" t="s">
        <v>277</v>
      </c>
      <c r="C47" s="26" t="s">
        <v>278</v>
      </c>
      <c r="D47" s="22">
        <v>3294352</v>
      </c>
      <c r="E47" s="23">
        <f t="shared" si="0"/>
        <v>2.5203686378665387E-2</v>
      </c>
      <c r="F47" s="22">
        <v>2071521</v>
      </c>
      <c r="G47" s="22">
        <v>6150004</v>
      </c>
      <c r="H47" s="23">
        <f t="shared" si="1"/>
        <v>4.1563002279031001E-2</v>
      </c>
      <c r="I47" s="22">
        <v>2420090</v>
      </c>
      <c r="J47" s="27" t="s">
        <v>279</v>
      </c>
    </row>
    <row r="48" spans="1:10">
      <c r="A48" s="25">
        <v>36</v>
      </c>
      <c r="B48" s="25" t="s">
        <v>280</v>
      </c>
      <c r="C48" s="26" t="s">
        <v>281</v>
      </c>
      <c r="D48" s="22">
        <v>3250350</v>
      </c>
      <c r="E48" s="23">
        <f t="shared" si="0"/>
        <v>2.4867045786514323E-2</v>
      </c>
      <c r="F48" s="22">
        <v>9184000</v>
      </c>
      <c r="G48" s="22">
        <v>12264</v>
      </c>
      <c r="H48" s="23" t="str">
        <f t="shared" si="1"/>
        <v>--</v>
      </c>
      <c r="I48" s="22">
        <v>28000</v>
      </c>
      <c r="J48" s="27" t="s">
        <v>217</v>
      </c>
    </row>
    <row r="49" spans="1:10">
      <c r="A49" s="25">
        <v>37</v>
      </c>
      <c r="B49" s="25" t="s">
        <v>282</v>
      </c>
      <c r="C49" s="26" t="s">
        <v>283</v>
      </c>
      <c r="D49" s="22">
        <v>2529170</v>
      </c>
      <c r="E49" s="23">
        <f t="shared" si="0"/>
        <v>1.9349604255504312E-2</v>
      </c>
      <c r="F49" s="22">
        <v>1513366</v>
      </c>
      <c r="G49" s="22">
        <v>171637</v>
      </c>
      <c r="H49" s="23" t="str">
        <f t="shared" si="1"/>
        <v>--</v>
      </c>
      <c r="I49" s="22">
        <v>82811</v>
      </c>
      <c r="J49" s="27" t="s">
        <v>217</v>
      </c>
    </row>
    <row r="50" spans="1:10">
      <c r="A50" s="25">
        <v>38</v>
      </c>
      <c r="B50" s="25" t="s">
        <v>284</v>
      </c>
      <c r="C50" s="26" t="s">
        <v>285</v>
      </c>
      <c r="D50" s="22">
        <v>2410971</v>
      </c>
      <c r="E50" s="23">
        <f t="shared" si="0"/>
        <v>1.8445313965252431E-2</v>
      </c>
      <c r="F50" s="22">
        <v>2166884</v>
      </c>
      <c r="G50" s="22">
        <v>3304775</v>
      </c>
      <c r="H50" s="23">
        <f t="shared" si="1"/>
        <v>2.2334354718579807E-2</v>
      </c>
      <c r="I50" s="22">
        <v>2458882</v>
      </c>
      <c r="J50" s="27" t="s">
        <v>286</v>
      </c>
    </row>
    <row r="51" spans="1:10">
      <c r="A51" s="25">
        <v>39</v>
      </c>
      <c r="B51" s="25" t="s">
        <v>287</v>
      </c>
      <c r="C51" s="26" t="s">
        <v>288</v>
      </c>
      <c r="D51" s="22">
        <v>2387044</v>
      </c>
      <c r="E51" s="23">
        <f t="shared" si="0"/>
        <v>1.8262258662120789E-2</v>
      </c>
      <c r="F51" s="22">
        <v>923596</v>
      </c>
      <c r="G51" s="22">
        <v>17791384</v>
      </c>
      <c r="H51" s="23">
        <f t="shared" si="1"/>
        <v>0.12023786224189703</v>
      </c>
      <c r="I51" s="22">
        <v>6182026</v>
      </c>
      <c r="J51" s="27" t="s">
        <v>289</v>
      </c>
    </row>
    <row r="52" spans="1:10">
      <c r="A52" s="25">
        <v>40</v>
      </c>
      <c r="B52" s="25" t="s">
        <v>290</v>
      </c>
      <c r="C52" s="26" t="s">
        <v>291</v>
      </c>
      <c r="D52" s="22">
        <v>2384803</v>
      </c>
      <c r="E52" s="23">
        <f t="shared" si="0"/>
        <v>1.82451137240041E-2</v>
      </c>
      <c r="F52" s="22">
        <v>692949</v>
      </c>
      <c r="G52" s="22">
        <v>1652411</v>
      </c>
      <c r="H52" s="23">
        <f t="shared" si="1"/>
        <v>1.1167336177162795E-2</v>
      </c>
      <c r="I52" s="22">
        <v>443040</v>
      </c>
      <c r="J52" s="27" t="s">
        <v>110</v>
      </c>
    </row>
    <row r="53" spans="1:10">
      <c r="A53" s="25">
        <v>41</v>
      </c>
      <c r="B53" s="25" t="s">
        <v>292</v>
      </c>
      <c r="C53" s="26" t="s">
        <v>293</v>
      </c>
      <c r="D53" s="22">
        <v>2343338</v>
      </c>
      <c r="E53" s="23">
        <f t="shared" si="0"/>
        <v>1.7927882640109194E-2</v>
      </c>
      <c r="F53" s="22">
        <v>988950</v>
      </c>
      <c r="G53" s="22">
        <v>9982889</v>
      </c>
      <c r="H53" s="23">
        <f t="shared" si="1"/>
        <v>6.7466433884972032E-2</v>
      </c>
      <c r="I53" s="22">
        <v>2808016</v>
      </c>
      <c r="J53" s="27" t="s">
        <v>294</v>
      </c>
    </row>
    <row r="54" spans="1:10">
      <c r="A54" s="25">
        <v>42</v>
      </c>
      <c r="B54" s="25" t="s">
        <v>295</v>
      </c>
      <c r="C54" s="26" t="s">
        <v>296</v>
      </c>
      <c r="D54" s="22">
        <v>2204187</v>
      </c>
      <c r="E54" s="23">
        <f t="shared" si="0"/>
        <v>1.6863297506742245E-2</v>
      </c>
      <c r="F54" s="22">
        <v>13963369</v>
      </c>
      <c r="G54" s="22">
        <v>787354</v>
      </c>
      <c r="H54" s="23" t="str">
        <f t="shared" si="1"/>
        <v>--</v>
      </c>
      <c r="I54" s="22">
        <v>3179150</v>
      </c>
      <c r="J54" s="27" t="s">
        <v>297</v>
      </c>
    </row>
    <row r="55" spans="1:10">
      <c r="A55" s="25">
        <v>43</v>
      </c>
      <c r="B55" s="25" t="s">
        <v>298</v>
      </c>
      <c r="C55" s="26" t="s">
        <v>299</v>
      </c>
      <c r="D55" s="22">
        <v>1495153</v>
      </c>
      <c r="E55" s="23">
        <f t="shared" si="0"/>
        <v>1.1438779857198227E-2</v>
      </c>
      <c r="F55" s="22">
        <v>1965365</v>
      </c>
      <c r="G55" s="22">
        <v>714767</v>
      </c>
      <c r="H55" s="23" t="str">
        <f t="shared" si="1"/>
        <v>--</v>
      </c>
      <c r="I55" s="22">
        <v>649414</v>
      </c>
      <c r="J55" s="27" t="s">
        <v>300</v>
      </c>
    </row>
    <row r="56" spans="1:10">
      <c r="A56" s="25">
        <v>44</v>
      </c>
      <c r="B56" s="25" t="s">
        <v>301</v>
      </c>
      <c r="C56" s="26" t="s">
        <v>302</v>
      </c>
      <c r="D56" s="22">
        <v>1465786</v>
      </c>
      <c r="E56" s="23">
        <f t="shared" si="0"/>
        <v>1.1214105427179133E-2</v>
      </c>
      <c r="F56" s="22">
        <v>3350400</v>
      </c>
      <c r="G56" s="22">
        <v>1779695</v>
      </c>
      <c r="H56" s="23">
        <f t="shared" si="1"/>
        <v>1.2027547842404668E-2</v>
      </c>
      <c r="I56" s="22">
        <v>2965230</v>
      </c>
      <c r="J56" s="27" t="s">
        <v>303</v>
      </c>
    </row>
    <row r="57" spans="1:10">
      <c r="A57" s="25">
        <v>45</v>
      </c>
      <c r="B57" s="25" t="s">
        <v>304</v>
      </c>
      <c r="C57" s="26" t="s">
        <v>305</v>
      </c>
      <c r="D57" s="22">
        <v>1366544</v>
      </c>
      <c r="E57" s="23">
        <f t="shared" si="0"/>
        <v>1.0454847083325313E-2</v>
      </c>
      <c r="F57" s="22">
        <v>959085</v>
      </c>
      <c r="G57" s="22">
        <v>937693</v>
      </c>
      <c r="H57" s="23" t="str">
        <f t="shared" si="1"/>
        <v>--</v>
      </c>
      <c r="I57" s="22">
        <v>615540</v>
      </c>
      <c r="J57" s="27" t="s">
        <v>306</v>
      </c>
    </row>
    <row r="58" spans="1:10">
      <c r="A58" s="25">
        <v>46</v>
      </c>
      <c r="B58" s="25" t="s">
        <v>307</v>
      </c>
      <c r="C58" s="26" t="s">
        <v>308</v>
      </c>
      <c r="D58" s="22">
        <v>1321763</v>
      </c>
      <c r="E58" s="23">
        <f t="shared" si="0"/>
        <v>1.0112246693408567E-2</v>
      </c>
      <c r="F58" s="22">
        <v>1704859</v>
      </c>
      <c r="G58" s="22"/>
      <c r="H58" s="23" t="str">
        <f t="shared" si="1"/>
        <v>--</v>
      </c>
      <c r="I58" s="22"/>
      <c r="J58" s="27"/>
    </row>
    <row r="59" spans="1:10">
      <c r="A59" s="25">
        <v>47</v>
      </c>
      <c r="B59" s="25" t="s">
        <v>309</v>
      </c>
      <c r="C59" s="26" t="s">
        <v>310</v>
      </c>
      <c r="D59" s="22">
        <v>1284589</v>
      </c>
      <c r="E59" s="23" t="str">
        <f t="shared" si="0"/>
        <v>--</v>
      </c>
      <c r="F59" s="22">
        <v>5</v>
      </c>
      <c r="G59" s="22">
        <v>1722383</v>
      </c>
      <c r="H59" s="23">
        <f t="shared" si="1"/>
        <v>1.1640221462354213E-2</v>
      </c>
      <c r="I59" s="22">
        <v>11</v>
      </c>
      <c r="J59" s="27" t="s">
        <v>311</v>
      </c>
    </row>
    <row r="60" spans="1:10">
      <c r="A60" s="25">
        <v>48</v>
      </c>
      <c r="B60" s="25" t="s">
        <v>312</v>
      </c>
      <c r="C60" s="26" t="s">
        <v>313</v>
      </c>
      <c r="D60" s="22">
        <v>1241652</v>
      </c>
      <c r="E60" s="23" t="str">
        <f t="shared" si="0"/>
        <v>--</v>
      </c>
      <c r="F60" s="22">
        <v>584723</v>
      </c>
      <c r="G60" s="22">
        <v>1084911</v>
      </c>
      <c r="H60" s="23" t="str">
        <f t="shared" si="1"/>
        <v>--</v>
      </c>
      <c r="I60" s="22">
        <v>569885</v>
      </c>
      <c r="J60" s="27" t="s">
        <v>314</v>
      </c>
    </row>
    <row r="61" spans="1:10">
      <c r="A61" s="25">
        <v>49</v>
      </c>
      <c r="B61" s="25" t="s">
        <v>315</v>
      </c>
      <c r="C61" s="26" t="s">
        <v>316</v>
      </c>
      <c r="D61" s="22">
        <v>1217422</v>
      </c>
      <c r="E61" s="23" t="str">
        <f t="shared" si="0"/>
        <v>--</v>
      </c>
      <c r="F61" s="22">
        <v>513448</v>
      </c>
      <c r="G61" s="22">
        <v>1390675</v>
      </c>
      <c r="H61" s="23" t="str">
        <f t="shared" si="1"/>
        <v>--</v>
      </c>
      <c r="I61" s="22">
        <v>398476</v>
      </c>
      <c r="J61" s="27" t="s">
        <v>317</v>
      </c>
    </row>
    <row r="62" spans="1:10">
      <c r="A62" s="25">
        <v>50</v>
      </c>
      <c r="B62" s="25" t="s">
        <v>318</v>
      </c>
      <c r="C62" s="26" t="s">
        <v>319</v>
      </c>
      <c r="D62" s="22">
        <v>1115645</v>
      </c>
      <c r="E62" s="23" t="str">
        <f t="shared" si="0"/>
        <v>--</v>
      </c>
      <c r="F62" s="22">
        <v>3963840</v>
      </c>
      <c r="G62" s="22"/>
      <c r="H62" s="23" t="str">
        <f t="shared" si="1"/>
        <v>--</v>
      </c>
      <c r="I62" s="22"/>
      <c r="J62" s="27"/>
    </row>
    <row r="63" spans="1:10">
      <c r="A63" s="25">
        <v>51</v>
      </c>
      <c r="B63" s="25" t="s">
        <v>320</v>
      </c>
      <c r="C63" s="26" t="s">
        <v>321</v>
      </c>
      <c r="D63" s="22">
        <v>1103209</v>
      </c>
      <c r="E63" s="23" t="str">
        <f t="shared" si="0"/>
        <v>--</v>
      </c>
      <c r="F63" s="22">
        <v>534288</v>
      </c>
      <c r="G63" s="22">
        <v>2888000</v>
      </c>
      <c r="H63" s="23">
        <f t="shared" si="1"/>
        <v>1.9517702847321974E-2</v>
      </c>
      <c r="I63" s="22">
        <v>1166220</v>
      </c>
      <c r="J63" s="27" t="s">
        <v>322</v>
      </c>
    </row>
    <row r="64" spans="1:10">
      <c r="A64" s="25">
        <v>52</v>
      </c>
      <c r="B64" s="25" t="s">
        <v>323</v>
      </c>
      <c r="C64" s="26" t="s">
        <v>324</v>
      </c>
      <c r="D64" s="22">
        <v>944800</v>
      </c>
      <c r="E64" s="23" t="str">
        <f t="shared" si="0"/>
        <v>--</v>
      </c>
      <c r="F64" s="22">
        <v>34560</v>
      </c>
      <c r="G64" s="22"/>
      <c r="H64" s="23" t="str">
        <f t="shared" si="1"/>
        <v>--</v>
      </c>
      <c r="I64" s="22"/>
      <c r="J64" s="27"/>
    </row>
    <row r="65" spans="1:10">
      <c r="A65" s="25">
        <v>53</v>
      </c>
      <c r="B65" s="25" t="s">
        <v>325</v>
      </c>
      <c r="C65" s="26" t="s">
        <v>326</v>
      </c>
      <c r="D65" s="22">
        <v>913954</v>
      </c>
      <c r="E65" s="23" t="str">
        <f t="shared" si="0"/>
        <v>--</v>
      </c>
      <c r="F65" s="22">
        <v>769230</v>
      </c>
      <c r="G65" s="22"/>
      <c r="H65" s="23" t="str">
        <f t="shared" si="1"/>
        <v>--</v>
      </c>
      <c r="I65" s="22"/>
      <c r="J65" s="27"/>
    </row>
    <row r="66" spans="1:10">
      <c r="A66" s="25">
        <v>54</v>
      </c>
      <c r="B66" s="25" t="s">
        <v>327</v>
      </c>
      <c r="C66" s="26" t="s">
        <v>328</v>
      </c>
      <c r="D66" s="22">
        <v>849258</v>
      </c>
      <c r="E66" s="23" t="str">
        <f t="shared" si="0"/>
        <v>--</v>
      </c>
      <c r="F66" s="22">
        <v>266000</v>
      </c>
      <c r="G66" s="22"/>
      <c r="H66" s="23" t="str">
        <f t="shared" si="1"/>
        <v>--</v>
      </c>
      <c r="I66" s="22"/>
      <c r="J66" s="27"/>
    </row>
    <row r="67" spans="1:10">
      <c r="A67" s="25">
        <v>55</v>
      </c>
      <c r="B67" s="25" t="s">
        <v>329</v>
      </c>
      <c r="C67" s="26" t="s">
        <v>330</v>
      </c>
      <c r="D67" s="22">
        <v>590000</v>
      </c>
      <c r="E67" s="23" t="str">
        <f t="shared" si="0"/>
        <v>--</v>
      </c>
      <c r="F67" s="22">
        <v>90586</v>
      </c>
      <c r="G67" s="22"/>
      <c r="H67" s="23" t="str">
        <f t="shared" si="1"/>
        <v>--</v>
      </c>
      <c r="I67" s="22"/>
      <c r="J67" s="27"/>
    </row>
    <row r="68" spans="1:10">
      <c r="A68" s="25">
        <v>56</v>
      </c>
      <c r="B68" s="25" t="s">
        <v>331</v>
      </c>
      <c r="C68" s="26" t="s">
        <v>332</v>
      </c>
      <c r="D68" s="22">
        <v>528218</v>
      </c>
      <c r="E68" s="23" t="str">
        <f t="shared" si="0"/>
        <v>--</v>
      </c>
      <c r="F68" s="22">
        <v>60235</v>
      </c>
      <c r="G68" s="22">
        <v>660155</v>
      </c>
      <c r="H68" s="23" t="str">
        <f t="shared" si="1"/>
        <v>--</v>
      </c>
      <c r="I68" s="22">
        <v>52280</v>
      </c>
      <c r="J68" s="27" t="s">
        <v>333</v>
      </c>
    </row>
    <row r="69" spans="1:10">
      <c r="A69" s="25">
        <v>57</v>
      </c>
      <c r="B69" s="25" t="s">
        <v>334</v>
      </c>
      <c r="C69" s="26" t="s">
        <v>335</v>
      </c>
      <c r="D69" s="22">
        <v>486306</v>
      </c>
      <c r="E69" s="23" t="str">
        <f t="shared" si="0"/>
        <v>--</v>
      </c>
      <c r="F69" s="22">
        <v>2334153</v>
      </c>
      <c r="G69" s="22">
        <v>534754</v>
      </c>
      <c r="H69" s="23" t="str">
        <f t="shared" si="1"/>
        <v>--</v>
      </c>
      <c r="I69" s="22">
        <v>2029823</v>
      </c>
      <c r="J69" s="27" t="s">
        <v>336</v>
      </c>
    </row>
    <row r="70" spans="1:10">
      <c r="A70" s="25">
        <v>58</v>
      </c>
      <c r="B70" s="25" t="s">
        <v>337</v>
      </c>
      <c r="C70" s="26" t="s">
        <v>338</v>
      </c>
      <c r="D70" s="22">
        <v>466925</v>
      </c>
      <c r="E70" s="23" t="str">
        <f t="shared" si="0"/>
        <v>--</v>
      </c>
      <c r="F70" s="22">
        <v>354597</v>
      </c>
      <c r="G70" s="22">
        <v>345888</v>
      </c>
      <c r="H70" s="23" t="str">
        <f t="shared" si="1"/>
        <v>--</v>
      </c>
      <c r="I70" s="22">
        <v>264592</v>
      </c>
      <c r="J70" s="27" t="s">
        <v>339</v>
      </c>
    </row>
    <row r="71" spans="1:10">
      <c r="A71" s="25">
        <v>59</v>
      </c>
      <c r="B71" s="25" t="s">
        <v>340</v>
      </c>
      <c r="C71" s="26" t="s">
        <v>341</v>
      </c>
      <c r="D71" s="22">
        <v>414967</v>
      </c>
      <c r="E71" s="23" t="str">
        <f t="shared" si="0"/>
        <v>--</v>
      </c>
      <c r="F71" s="22">
        <v>344200</v>
      </c>
      <c r="G71" s="22">
        <v>208033</v>
      </c>
      <c r="H71" s="23" t="str">
        <f t="shared" si="1"/>
        <v>--</v>
      </c>
      <c r="I71" s="22">
        <v>193059</v>
      </c>
      <c r="J71" s="27" t="s">
        <v>342</v>
      </c>
    </row>
    <row r="72" spans="1:10">
      <c r="A72" s="25">
        <v>60</v>
      </c>
      <c r="B72" s="25" t="s">
        <v>343</v>
      </c>
      <c r="C72" s="26" t="s">
        <v>344</v>
      </c>
      <c r="D72" s="22">
        <v>377997</v>
      </c>
      <c r="E72" s="23" t="str">
        <f t="shared" si="0"/>
        <v>--</v>
      </c>
      <c r="F72" s="22">
        <v>386380</v>
      </c>
      <c r="G72" s="22">
        <v>1313971</v>
      </c>
      <c r="H72" s="23" t="str">
        <f t="shared" si="1"/>
        <v>--</v>
      </c>
      <c r="I72" s="22">
        <v>541060</v>
      </c>
      <c r="J72" s="27" t="s">
        <v>345</v>
      </c>
    </row>
    <row r="73" spans="1:10">
      <c r="A73" s="25">
        <v>61</v>
      </c>
      <c r="B73" s="25" t="s">
        <v>346</v>
      </c>
      <c r="C73" s="26" t="s">
        <v>347</v>
      </c>
      <c r="D73" s="22">
        <v>377813</v>
      </c>
      <c r="E73" s="23" t="str">
        <f t="shared" si="0"/>
        <v>--</v>
      </c>
      <c r="F73" s="22">
        <v>524690</v>
      </c>
      <c r="G73" s="22">
        <v>585180</v>
      </c>
      <c r="H73" s="23" t="str">
        <f t="shared" si="1"/>
        <v>--</v>
      </c>
      <c r="I73" s="22">
        <v>520292</v>
      </c>
      <c r="J73" s="27" t="s">
        <v>348</v>
      </c>
    </row>
    <row r="74" spans="1:10">
      <c r="A74" s="25">
        <v>62</v>
      </c>
      <c r="B74" s="25" t="s">
        <v>349</v>
      </c>
      <c r="C74" s="26" t="s">
        <v>350</v>
      </c>
      <c r="D74" s="22">
        <v>372713</v>
      </c>
      <c r="E74" s="23" t="str">
        <f t="shared" si="0"/>
        <v>--</v>
      </c>
      <c r="F74" s="22">
        <v>5148000</v>
      </c>
      <c r="G74" s="22">
        <v>63132</v>
      </c>
      <c r="H74" s="23" t="str">
        <f t="shared" si="1"/>
        <v>--</v>
      </c>
      <c r="I74" s="22">
        <v>872000</v>
      </c>
      <c r="J74" s="27" t="s">
        <v>351</v>
      </c>
    </row>
    <row r="75" spans="1:10">
      <c r="A75" s="25">
        <v>63</v>
      </c>
      <c r="B75" s="25" t="s">
        <v>352</v>
      </c>
      <c r="C75" s="26" t="s">
        <v>353</v>
      </c>
      <c r="D75" s="22">
        <v>329181</v>
      </c>
      <c r="E75" s="23" t="str">
        <f t="shared" si="0"/>
        <v>--</v>
      </c>
      <c r="F75" s="22">
        <v>1499050</v>
      </c>
      <c r="G75" s="22"/>
      <c r="H75" s="23" t="str">
        <f t="shared" si="1"/>
        <v>--</v>
      </c>
      <c r="I75" s="22"/>
      <c r="J75" s="27"/>
    </row>
    <row r="76" spans="1:10">
      <c r="A76" s="25">
        <v>64</v>
      </c>
      <c r="B76" s="25" t="s">
        <v>354</v>
      </c>
      <c r="C76" s="26" t="s">
        <v>355</v>
      </c>
      <c r="D76" s="22">
        <v>311131</v>
      </c>
      <c r="E76" s="23" t="str">
        <f t="shared" si="0"/>
        <v>--</v>
      </c>
      <c r="F76" s="22">
        <v>41561</v>
      </c>
      <c r="G76" s="22">
        <v>214124</v>
      </c>
      <c r="H76" s="23" t="str">
        <f t="shared" si="1"/>
        <v>--</v>
      </c>
      <c r="I76" s="22">
        <v>18922</v>
      </c>
      <c r="J76" s="27" t="s">
        <v>356</v>
      </c>
    </row>
    <row r="77" spans="1:10">
      <c r="A77" s="25">
        <v>65</v>
      </c>
      <c r="B77" s="25" t="s">
        <v>357</v>
      </c>
      <c r="C77" s="26" t="s">
        <v>358</v>
      </c>
      <c r="D77" s="22">
        <v>298075</v>
      </c>
      <c r="E77" s="23" t="str">
        <f t="shared" ref="E77:E108" si="2">IF(D77=0,"--",IF(((D77/$D$9)*100)&lt;0.01,"--",(D77/$D$9)*100))</f>
        <v>--</v>
      </c>
      <c r="F77" s="22">
        <v>122166</v>
      </c>
      <c r="G77" s="22">
        <v>496484</v>
      </c>
      <c r="H77" s="23" t="str">
        <f t="shared" ref="H77:H108" si="3">IF(G77=0,"--",IF(((G77/$G$9)*100)&lt;0.01,"--",(G77/$G$9)*100))</f>
        <v>--</v>
      </c>
      <c r="I77" s="22">
        <v>107892</v>
      </c>
      <c r="J77" s="27" t="s">
        <v>359</v>
      </c>
    </row>
    <row r="78" spans="1:10">
      <c r="A78" s="25">
        <v>66</v>
      </c>
      <c r="B78" s="25" t="s">
        <v>360</v>
      </c>
      <c r="C78" s="26" t="s">
        <v>361</v>
      </c>
      <c r="D78" s="22">
        <v>276676</v>
      </c>
      <c r="E78" s="23" t="str">
        <f t="shared" si="2"/>
        <v>--</v>
      </c>
      <c r="F78" s="22">
        <v>147292</v>
      </c>
      <c r="G78" s="22">
        <v>272521</v>
      </c>
      <c r="H78" s="23" t="str">
        <f t="shared" si="3"/>
        <v>--</v>
      </c>
      <c r="I78" s="22">
        <v>155100</v>
      </c>
      <c r="J78" s="27" t="s">
        <v>362</v>
      </c>
    </row>
    <row r="79" spans="1:10">
      <c r="A79" s="25">
        <v>67</v>
      </c>
      <c r="B79" s="25" t="s">
        <v>363</v>
      </c>
      <c r="C79" s="26" t="s">
        <v>364</v>
      </c>
      <c r="D79" s="22">
        <v>273727</v>
      </c>
      <c r="E79" s="23" t="str">
        <f t="shared" si="2"/>
        <v>--</v>
      </c>
      <c r="F79" s="22">
        <v>363940</v>
      </c>
      <c r="G79" s="22">
        <v>373605</v>
      </c>
      <c r="H79" s="23" t="str">
        <f t="shared" si="3"/>
        <v>--</v>
      </c>
      <c r="I79" s="22">
        <v>485680</v>
      </c>
      <c r="J79" s="27" t="s">
        <v>365</v>
      </c>
    </row>
    <row r="80" spans="1:10">
      <c r="A80" s="25">
        <v>68</v>
      </c>
      <c r="B80" s="25" t="s">
        <v>366</v>
      </c>
      <c r="C80" s="26" t="s">
        <v>367</v>
      </c>
      <c r="D80" s="22">
        <v>250317</v>
      </c>
      <c r="E80" s="23" t="str">
        <f t="shared" si="2"/>
        <v>--</v>
      </c>
      <c r="F80" s="22">
        <v>774120</v>
      </c>
      <c r="G80" s="22">
        <v>799313</v>
      </c>
      <c r="H80" s="23" t="str">
        <f t="shared" si="3"/>
        <v>--</v>
      </c>
      <c r="I80" s="22">
        <v>1754580</v>
      </c>
      <c r="J80" s="27" t="s">
        <v>368</v>
      </c>
    </row>
    <row r="81" spans="1:10">
      <c r="A81" s="25">
        <v>69</v>
      </c>
      <c r="B81" s="25" t="s">
        <v>369</v>
      </c>
      <c r="C81" s="26" t="s">
        <v>370</v>
      </c>
      <c r="D81" s="22">
        <v>249080</v>
      </c>
      <c r="E81" s="23" t="str">
        <f t="shared" si="2"/>
        <v>--</v>
      </c>
      <c r="F81" s="22">
        <v>169328</v>
      </c>
      <c r="G81" s="22">
        <v>534067</v>
      </c>
      <c r="H81" s="23" t="str">
        <f t="shared" si="3"/>
        <v>--</v>
      </c>
      <c r="I81" s="22">
        <v>300220</v>
      </c>
      <c r="J81" s="27" t="s">
        <v>371</v>
      </c>
    </row>
    <row r="82" spans="1:10">
      <c r="A82" s="25">
        <v>70</v>
      </c>
      <c r="B82" s="25" t="s">
        <v>372</v>
      </c>
      <c r="C82" s="26" t="s">
        <v>373</v>
      </c>
      <c r="D82" s="22">
        <v>239613</v>
      </c>
      <c r="E82" s="23" t="str">
        <f t="shared" si="2"/>
        <v>--</v>
      </c>
      <c r="F82" s="22">
        <v>168460</v>
      </c>
      <c r="G82" s="22">
        <v>263493</v>
      </c>
      <c r="H82" s="23" t="str">
        <f t="shared" si="3"/>
        <v>--</v>
      </c>
      <c r="I82" s="22">
        <v>137040</v>
      </c>
      <c r="J82" s="27" t="s">
        <v>336</v>
      </c>
    </row>
    <row r="83" spans="1:10">
      <c r="A83" s="25">
        <v>71</v>
      </c>
      <c r="B83" s="25" t="s">
        <v>374</v>
      </c>
      <c r="C83" s="26" t="s">
        <v>375</v>
      </c>
      <c r="D83" s="22">
        <v>228184</v>
      </c>
      <c r="E83" s="23" t="str">
        <f t="shared" si="2"/>
        <v>--</v>
      </c>
      <c r="F83" s="22">
        <v>200000</v>
      </c>
      <c r="G83" s="22"/>
      <c r="H83" s="23" t="str">
        <f t="shared" si="3"/>
        <v>--</v>
      </c>
      <c r="I83" s="22"/>
      <c r="J83" s="27"/>
    </row>
    <row r="84" spans="1:10">
      <c r="A84" s="25">
        <v>72</v>
      </c>
      <c r="B84" s="25" t="s">
        <v>376</v>
      </c>
      <c r="C84" s="26" t="s">
        <v>377</v>
      </c>
      <c r="D84" s="22">
        <v>217492</v>
      </c>
      <c r="E84" s="23" t="str">
        <f t="shared" si="2"/>
        <v>--</v>
      </c>
      <c r="F84" s="22">
        <v>289000</v>
      </c>
      <c r="G84" s="22">
        <v>163080</v>
      </c>
      <c r="H84" s="23" t="str">
        <f t="shared" si="3"/>
        <v>--</v>
      </c>
      <c r="I84" s="22">
        <v>147600</v>
      </c>
      <c r="J84" s="27" t="s">
        <v>378</v>
      </c>
    </row>
    <row r="85" spans="1:10">
      <c r="A85" s="25">
        <v>73</v>
      </c>
      <c r="B85" s="25" t="s">
        <v>379</v>
      </c>
      <c r="C85" s="26" t="s">
        <v>380</v>
      </c>
      <c r="D85" s="22">
        <v>186353</v>
      </c>
      <c r="E85" s="23" t="str">
        <f t="shared" si="2"/>
        <v>--</v>
      </c>
      <c r="F85" s="22">
        <v>82610</v>
      </c>
      <c r="G85" s="22">
        <v>397574</v>
      </c>
      <c r="H85" s="23" t="str">
        <f t="shared" si="3"/>
        <v>--</v>
      </c>
      <c r="I85" s="22">
        <v>144584</v>
      </c>
      <c r="J85" s="27" t="s">
        <v>381</v>
      </c>
    </row>
    <row r="86" spans="1:10">
      <c r="A86" s="25">
        <v>74</v>
      </c>
      <c r="B86" s="25" t="s">
        <v>382</v>
      </c>
      <c r="C86" s="26" t="s">
        <v>383</v>
      </c>
      <c r="D86" s="22">
        <v>153023</v>
      </c>
      <c r="E86" s="23" t="str">
        <f t="shared" si="2"/>
        <v>--</v>
      </c>
      <c r="F86" s="22">
        <v>45494</v>
      </c>
      <c r="G86" s="22"/>
      <c r="H86" s="23" t="str">
        <f t="shared" si="3"/>
        <v>--</v>
      </c>
      <c r="I86" s="22"/>
      <c r="J86" s="27"/>
    </row>
    <row r="87" spans="1:10">
      <c r="A87" s="25">
        <v>75</v>
      </c>
      <c r="B87" s="25" t="s">
        <v>384</v>
      </c>
      <c r="C87" s="26" t="s">
        <v>385</v>
      </c>
      <c r="D87" s="22">
        <v>143386</v>
      </c>
      <c r="E87" s="23" t="str">
        <f t="shared" si="2"/>
        <v>--</v>
      </c>
      <c r="F87" s="22">
        <v>2489</v>
      </c>
      <c r="G87" s="22"/>
      <c r="H87" s="23" t="str">
        <f t="shared" si="3"/>
        <v>--</v>
      </c>
      <c r="I87" s="22"/>
      <c r="J87" s="27"/>
    </row>
    <row r="88" spans="1:10">
      <c r="A88" s="25">
        <v>76</v>
      </c>
      <c r="B88" s="25" t="s">
        <v>386</v>
      </c>
      <c r="C88" s="26" t="s">
        <v>387</v>
      </c>
      <c r="D88" s="22">
        <v>142589</v>
      </c>
      <c r="E88" s="23" t="str">
        <f t="shared" si="2"/>
        <v>--</v>
      </c>
      <c r="F88" s="22">
        <v>495910</v>
      </c>
      <c r="G88" s="22"/>
      <c r="H88" s="23" t="str">
        <f t="shared" si="3"/>
        <v>--</v>
      </c>
      <c r="I88" s="22"/>
      <c r="J88" s="27"/>
    </row>
    <row r="89" spans="1:10">
      <c r="A89" s="25">
        <v>77</v>
      </c>
      <c r="B89" s="25" t="s">
        <v>388</v>
      </c>
      <c r="C89" s="26" t="s">
        <v>389</v>
      </c>
      <c r="D89" s="22">
        <v>124783</v>
      </c>
      <c r="E89" s="23" t="str">
        <f t="shared" si="2"/>
        <v>--</v>
      </c>
      <c r="F89" s="22">
        <v>246122</v>
      </c>
      <c r="G89" s="22"/>
      <c r="H89" s="23" t="str">
        <f t="shared" si="3"/>
        <v>--</v>
      </c>
      <c r="I89" s="22"/>
      <c r="J89" s="27"/>
    </row>
    <row r="90" spans="1:10">
      <c r="A90" s="25">
        <v>78</v>
      </c>
      <c r="B90" s="25" t="s">
        <v>390</v>
      </c>
      <c r="C90" s="26" t="s">
        <v>391</v>
      </c>
      <c r="D90" s="22">
        <v>123484</v>
      </c>
      <c r="E90" s="23" t="str">
        <f t="shared" si="2"/>
        <v>--</v>
      </c>
      <c r="F90" s="22">
        <v>36171</v>
      </c>
      <c r="G90" s="22">
        <v>448814</v>
      </c>
      <c r="H90" s="23" t="str">
        <f t="shared" si="3"/>
        <v>--</v>
      </c>
      <c r="I90" s="22">
        <v>127116</v>
      </c>
      <c r="J90" s="27" t="s">
        <v>392</v>
      </c>
    </row>
    <row r="91" spans="1:10">
      <c r="A91" s="25">
        <v>79</v>
      </c>
      <c r="B91" s="25" t="s">
        <v>393</v>
      </c>
      <c r="C91" s="26" t="s">
        <v>394</v>
      </c>
      <c r="D91" s="22">
        <v>122400</v>
      </c>
      <c r="E91" s="23" t="str">
        <f t="shared" si="2"/>
        <v>--</v>
      </c>
      <c r="F91" s="22">
        <v>1119</v>
      </c>
      <c r="G91" s="22"/>
      <c r="H91" s="23" t="str">
        <f t="shared" si="3"/>
        <v>--</v>
      </c>
      <c r="I91" s="22"/>
      <c r="J91" s="27"/>
    </row>
    <row r="92" spans="1:10">
      <c r="A92" s="25">
        <v>80</v>
      </c>
      <c r="B92" s="25" t="s">
        <v>395</v>
      </c>
      <c r="C92" s="26" t="s">
        <v>396</v>
      </c>
      <c r="D92" s="22">
        <v>119671</v>
      </c>
      <c r="E92" s="23" t="str">
        <f t="shared" si="2"/>
        <v>--</v>
      </c>
      <c r="F92" s="22">
        <v>202</v>
      </c>
      <c r="G92" s="22"/>
      <c r="H92" s="23" t="str">
        <f t="shared" si="3"/>
        <v>--</v>
      </c>
      <c r="I92" s="22"/>
      <c r="J92" s="27"/>
    </row>
    <row r="93" spans="1:10">
      <c r="A93" s="25">
        <v>81</v>
      </c>
      <c r="B93" s="25" t="s">
        <v>397</v>
      </c>
      <c r="C93" s="26" t="s">
        <v>398</v>
      </c>
      <c r="D93" s="22">
        <v>101233</v>
      </c>
      <c r="E93" s="23" t="str">
        <f t="shared" si="2"/>
        <v>--</v>
      </c>
      <c r="F93" s="22">
        <v>32589</v>
      </c>
      <c r="G93" s="22">
        <v>51452</v>
      </c>
      <c r="H93" s="23" t="str">
        <f t="shared" si="3"/>
        <v>--</v>
      </c>
      <c r="I93" s="22">
        <v>16787</v>
      </c>
      <c r="J93" s="27" t="s">
        <v>399</v>
      </c>
    </row>
    <row r="94" spans="1:10">
      <c r="A94" s="25">
        <v>82</v>
      </c>
      <c r="B94" s="25" t="s">
        <v>400</v>
      </c>
      <c r="C94" s="26" t="s">
        <v>401</v>
      </c>
      <c r="D94" s="22">
        <v>93206</v>
      </c>
      <c r="E94" s="23" t="str">
        <f t="shared" si="2"/>
        <v>--</v>
      </c>
      <c r="F94" s="22">
        <v>37679</v>
      </c>
      <c r="G94" s="22">
        <v>696696</v>
      </c>
      <c r="H94" s="23" t="str">
        <f t="shared" si="3"/>
        <v>--</v>
      </c>
      <c r="I94" s="22">
        <v>285820</v>
      </c>
      <c r="J94" s="27" t="s">
        <v>402</v>
      </c>
    </row>
    <row r="95" spans="1:10">
      <c r="A95" s="25">
        <v>83</v>
      </c>
      <c r="B95" s="25" t="s">
        <v>403</v>
      </c>
      <c r="C95" s="26" t="s">
        <v>404</v>
      </c>
      <c r="D95" s="22">
        <v>91386</v>
      </c>
      <c r="E95" s="23" t="str">
        <f t="shared" si="2"/>
        <v>--</v>
      </c>
      <c r="F95" s="22">
        <v>200965</v>
      </c>
      <c r="G95" s="22">
        <v>85637</v>
      </c>
      <c r="H95" s="23" t="str">
        <f t="shared" si="3"/>
        <v>--</v>
      </c>
      <c r="I95" s="22">
        <v>116581</v>
      </c>
      <c r="J95" s="27" t="s">
        <v>405</v>
      </c>
    </row>
    <row r="96" spans="1:10">
      <c r="A96" s="25">
        <v>84</v>
      </c>
      <c r="B96" s="25" t="s">
        <v>406</v>
      </c>
      <c r="C96" s="26" t="s">
        <v>407</v>
      </c>
      <c r="D96" s="22">
        <v>90901</v>
      </c>
      <c r="E96" s="23" t="str">
        <f t="shared" si="2"/>
        <v>--</v>
      </c>
      <c r="F96" s="22">
        <v>240000</v>
      </c>
      <c r="G96" s="22">
        <v>37441</v>
      </c>
      <c r="H96" s="23" t="str">
        <f t="shared" si="3"/>
        <v>--</v>
      </c>
      <c r="I96" s="22">
        <v>62326</v>
      </c>
      <c r="J96" s="27" t="s">
        <v>408</v>
      </c>
    </row>
    <row r="97" spans="1:10">
      <c r="A97" s="25">
        <v>85</v>
      </c>
      <c r="B97" s="25" t="s">
        <v>409</v>
      </c>
      <c r="C97" s="26" t="s">
        <v>410</v>
      </c>
      <c r="D97" s="22">
        <v>80426</v>
      </c>
      <c r="E97" s="23" t="str">
        <f t="shared" si="2"/>
        <v>--</v>
      </c>
      <c r="F97" s="22">
        <v>39796</v>
      </c>
      <c r="G97" s="22">
        <v>150460</v>
      </c>
      <c r="H97" s="23" t="str">
        <f t="shared" si="3"/>
        <v>--</v>
      </c>
      <c r="I97" s="22">
        <v>73820</v>
      </c>
      <c r="J97" s="27" t="s">
        <v>411</v>
      </c>
    </row>
    <row r="98" spans="1:10">
      <c r="A98" s="25">
        <v>86</v>
      </c>
      <c r="B98" s="25" t="s">
        <v>412</v>
      </c>
      <c r="C98" s="26" t="s">
        <v>413</v>
      </c>
      <c r="D98" s="22">
        <v>77047</v>
      </c>
      <c r="E98" s="23" t="str">
        <f t="shared" si="2"/>
        <v>--</v>
      </c>
      <c r="F98" s="22">
        <v>125797</v>
      </c>
      <c r="G98" s="22"/>
      <c r="H98" s="23" t="str">
        <f t="shared" si="3"/>
        <v>--</v>
      </c>
      <c r="I98" s="22"/>
      <c r="J98" s="27"/>
    </row>
    <row r="99" spans="1:10">
      <c r="A99" s="25">
        <v>87</v>
      </c>
      <c r="B99" s="25" t="s">
        <v>414</v>
      </c>
      <c r="C99" s="26" t="s">
        <v>415</v>
      </c>
      <c r="D99" s="22">
        <v>75852</v>
      </c>
      <c r="E99" s="23" t="str">
        <f t="shared" si="2"/>
        <v>--</v>
      </c>
      <c r="F99" s="22">
        <v>335</v>
      </c>
      <c r="G99" s="22"/>
      <c r="H99" s="23" t="str">
        <f t="shared" si="3"/>
        <v>--</v>
      </c>
      <c r="I99" s="22"/>
      <c r="J99" s="27"/>
    </row>
    <row r="100" spans="1:10">
      <c r="A100" s="25">
        <v>88</v>
      </c>
      <c r="B100" s="25" t="s">
        <v>416</v>
      </c>
      <c r="C100" s="26" t="s">
        <v>417</v>
      </c>
      <c r="D100" s="22">
        <v>67080</v>
      </c>
      <c r="E100" s="23" t="str">
        <f t="shared" si="2"/>
        <v>--</v>
      </c>
      <c r="F100" s="22">
        <v>3375</v>
      </c>
      <c r="G100" s="22">
        <v>128206</v>
      </c>
      <c r="H100" s="23" t="str">
        <f t="shared" si="3"/>
        <v>--</v>
      </c>
      <c r="I100" s="22">
        <v>5789</v>
      </c>
      <c r="J100" s="27" t="s">
        <v>418</v>
      </c>
    </row>
    <row r="101" spans="1:10">
      <c r="A101" s="25">
        <v>89</v>
      </c>
      <c r="B101" s="25" t="s">
        <v>419</v>
      </c>
      <c r="C101" s="26" t="s">
        <v>420</v>
      </c>
      <c r="D101" s="22">
        <v>64082</v>
      </c>
      <c r="E101" s="23" t="str">
        <f t="shared" si="2"/>
        <v>--</v>
      </c>
      <c r="F101" s="22">
        <v>114450</v>
      </c>
      <c r="G101" s="22">
        <v>2367</v>
      </c>
      <c r="H101" s="23" t="str">
        <f t="shared" si="3"/>
        <v>--</v>
      </c>
      <c r="I101" s="22">
        <v>3900</v>
      </c>
      <c r="J101" s="27" t="s">
        <v>217</v>
      </c>
    </row>
    <row r="102" spans="1:10">
      <c r="A102" s="25">
        <v>90</v>
      </c>
      <c r="B102" s="25" t="s">
        <v>421</v>
      </c>
      <c r="C102" s="26" t="s">
        <v>422</v>
      </c>
      <c r="D102" s="22">
        <v>62759</v>
      </c>
      <c r="E102" s="23" t="str">
        <f t="shared" si="2"/>
        <v>--</v>
      </c>
      <c r="F102" s="22">
        <v>1370</v>
      </c>
      <c r="G102" s="22"/>
      <c r="H102" s="23" t="str">
        <f t="shared" si="3"/>
        <v>--</v>
      </c>
      <c r="I102" s="22"/>
      <c r="J102" s="27"/>
    </row>
    <row r="103" spans="1:10">
      <c r="A103" s="25">
        <v>91</v>
      </c>
      <c r="B103" s="25" t="s">
        <v>423</v>
      </c>
      <c r="C103" s="26" t="s">
        <v>424</v>
      </c>
      <c r="D103" s="22">
        <v>56302</v>
      </c>
      <c r="E103" s="23" t="str">
        <f t="shared" si="2"/>
        <v>--</v>
      </c>
      <c r="F103" s="22">
        <v>2846</v>
      </c>
      <c r="G103" s="22">
        <v>43142</v>
      </c>
      <c r="H103" s="23" t="str">
        <f t="shared" si="3"/>
        <v>--</v>
      </c>
      <c r="I103" s="22">
        <v>2054</v>
      </c>
      <c r="J103" s="27" t="s">
        <v>425</v>
      </c>
    </row>
    <row r="104" spans="1:10">
      <c r="A104" s="25">
        <v>92</v>
      </c>
      <c r="B104" s="25" t="s">
        <v>426</v>
      </c>
      <c r="C104" s="26" t="s">
        <v>427</v>
      </c>
      <c r="D104" s="22">
        <v>55449</v>
      </c>
      <c r="E104" s="23" t="str">
        <f t="shared" si="2"/>
        <v>--</v>
      </c>
      <c r="F104" s="22">
        <v>19130</v>
      </c>
      <c r="G104" s="22">
        <v>188709</v>
      </c>
      <c r="H104" s="23" t="str">
        <f t="shared" si="3"/>
        <v>--</v>
      </c>
      <c r="I104" s="22">
        <v>53201</v>
      </c>
      <c r="J104" s="27" t="s">
        <v>428</v>
      </c>
    </row>
    <row r="105" spans="1:10">
      <c r="A105" s="25">
        <v>93</v>
      </c>
      <c r="B105" s="25" t="s">
        <v>429</v>
      </c>
      <c r="C105" s="26" t="s">
        <v>430</v>
      </c>
      <c r="D105" s="22">
        <v>55018</v>
      </c>
      <c r="E105" s="23" t="str">
        <f t="shared" si="2"/>
        <v>--</v>
      </c>
      <c r="F105" s="22">
        <v>23160</v>
      </c>
      <c r="G105" s="22">
        <v>60781</v>
      </c>
      <c r="H105" s="23" t="str">
        <f t="shared" si="3"/>
        <v>--</v>
      </c>
      <c r="I105" s="22">
        <v>36745</v>
      </c>
      <c r="J105" s="27" t="s">
        <v>431</v>
      </c>
    </row>
    <row r="106" spans="1:10">
      <c r="A106" s="25">
        <v>94</v>
      </c>
      <c r="B106" s="25" t="s">
        <v>432</v>
      </c>
      <c r="C106" s="26" t="s">
        <v>433</v>
      </c>
      <c r="D106" s="22">
        <v>49381</v>
      </c>
      <c r="E106" s="23" t="str">
        <f t="shared" si="2"/>
        <v>--</v>
      </c>
      <c r="F106" s="22">
        <v>40383</v>
      </c>
      <c r="G106" s="22">
        <v>97687</v>
      </c>
      <c r="H106" s="23" t="str">
        <f t="shared" si="3"/>
        <v>--</v>
      </c>
      <c r="I106" s="22">
        <v>71211</v>
      </c>
      <c r="J106" s="27" t="s">
        <v>434</v>
      </c>
    </row>
    <row r="107" spans="1:10">
      <c r="A107" s="25">
        <v>95</v>
      </c>
      <c r="B107" s="25" t="s">
        <v>435</v>
      </c>
      <c r="C107" s="26" t="s">
        <v>436</v>
      </c>
      <c r="D107" s="22">
        <v>48873</v>
      </c>
      <c r="E107" s="23" t="str">
        <f t="shared" si="2"/>
        <v>--</v>
      </c>
      <c r="F107" s="22">
        <v>134860</v>
      </c>
      <c r="G107" s="22">
        <v>31767</v>
      </c>
      <c r="H107" s="23" t="str">
        <f t="shared" si="3"/>
        <v>--</v>
      </c>
      <c r="I107" s="22">
        <v>38710</v>
      </c>
      <c r="J107" s="27" t="s">
        <v>437</v>
      </c>
    </row>
    <row r="108" spans="1:10">
      <c r="A108" s="25">
        <v>96</v>
      </c>
      <c r="B108" s="25" t="s">
        <v>438</v>
      </c>
      <c r="C108" s="26" t="s">
        <v>439</v>
      </c>
      <c r="D108" s="22">
        <v>48215</v>
      </c>
      <c r="E108" s="23" t="str">
        <f t="shared" si="2"/>
        <v>--</v>
      </c>
      <c r="F108" s="22">
        <v>2750</v>
      </c>
      <c r="G108" s="22"/>
      <c r="H108" s="23" t="str">
        <f t="shared" si="3"/>
        <v>--</v>
      </c>
      <c r="I108" s="22"/>
      <c r="J108" s="27"/>
    </row>
    <row r="109" spans="1:10">
      <c r="A109" s="25">
        <v>97</v>
      </c>
      <c r="B109" s="25" t="s">
        <v>440</v>
      </c>
      <c r="C109" s="26" t="s">
        <v>441</v>
      </c>
      <c r="D109" s="22">
        <v>47387</v>
      </c>
      <c r="E109" s="23" t="str">
        <f>IF(D109=0,"--",IF(((D109/$D$9)*100)&lt;0.01,"--",(D109/$D$9)*100))</f>
        <v>--</v>
      </c>
      <c r="F109" s="22">
        <v>20693</v>
      </c>
      <c r="G109" s="22">
        <v>124576</v>
      </c>
      <c r="H109" s="23" t="str">
        <f>IF(G109=0,"--",IF(((G109/$G$9)*100)&lt;0.01,"--",(G109/$G$9)*100))</f>
        <v>--</v>
      </c>
      <c r="I109" s="22">
        <v>54401</v>
      </c>
      <c r="J109" s="27" t="s">
        <v>442</v>
      </c>
    </row>
    <row r="110" spans="1:10">
      <c r="A110" s="25">
        <v>98</v>
      </c>
      <c r="B110" s="25" t="s">
        <v>443</v>
      </c>
      <c r="C110" s="26" t="s">
        <v>444</v>
      </c>
      <c r="D110" s="22">
        <v>46410</v>
      </c>
      <c r="E110" s="23" t="str">
        <f>IF(D110=0,"--",IF(((D110/$D$9)*100)&lt;0.01,"--",(D110/$D$9)*100))</f>
        <v>--</v>
      </c>
      <c r="F110" s="22">
        <v>132000</v>
      </c>
      <c r="G110" s="22"/>
      <c r="H110" s="23" t="str">
        <f>IF(G110=0,"--",IF(((G110/$G$9)*100)&lt;0.01,"--",(G110/$G$9)*100))</f>
        <v>--</v>
      </c>
      <c r="I110" s="22"/>
      <c r="J110" s="27"/>
    </row>
    <row r="111" spans="1:10">
      <c r="A111" s="25">
        <v>99</v>
      </c>
      <c r="B111" s="25" t="s">
        <v>445</v>
      </c>
      <c r="C111" s="26" t="s">
        <v>446</v>
      </c>
      <c r="D111" s="22">
        <v>44902</v>
      </c>
      <c r="E111" s="23" t="str">
        <f>IF(D111=0,"--",IF(((D111/$D$9)*100)&lt;0.01,"--",(D111/$D$9)*100))</f>
        <v>--</v>
      </c>
      <c r="F111" s="22">
        <v>91800</v>
      </c>
      <c r="G111" s="22">
        <v>961246</v>
      </c>
      <c r="H111" s="23" t="str">
        <f>IF(G111=0,"--",IF(((G111/$G$9)*100)&lt;0.01,"--",(G111/$G$9)*100))</f>
        <v>--</v>
      </c>
      <c r="I111" s="22">
        <v>1812480</v>
      </c>
      <c r="J111" s="27" t="s">
        <v>447</v>
      </c>
    </row>
    <row r="112" spans="1:10">
      <c r="A112" s="25">
        <v>100</v>
      </c>
      <c r="B112" s="25" t="s">
        <v>448</v>
      </c>
      <c r="C112" s="26" t="s">
        <v>449</v>
      </c>
      <c r="D112" s="22">
        <v>44651</v>
      </c>
      <c r="E112" s="23" t="str">
        <f>IF(D112=0,"--",IF(((D112/$D$9)*100)&lt;0.01,"--",(D112/$D$9)*100))</f>
        <v>--</v>
      </c>
      <c r="F112" s="22">
        <v>30291</v>
      </c>
      <c r="G112" s="22"/>
      <c r="H112" s="23" t="str">
        <f>IF(G112=0,"--",IF(((G112/$G$9)*100)&lt;0.01,"--",(G112/$G$9)*100))</f>
        <v>--</v>
      </c>
      <c r="I112" s="22"/>
      <c r="J112" s="27"/>
    </row>
    <row r="113" spans="1:10">
      <c r="J113" s="28"/>
    </row>
    <row r="114" spans="1:10">
      <c r="C114" s="24" t="s">
        <v>450</v>
      </c>
      <c r="D114" s="22">
        <f t="shared" ref="D114:I114" si="4">D9-D11</f>
        <v>896951</v>
      </c>
      <c r="E114" s="23">
        <f t="shared" si="4"/>
        <v>6.8621907133916693E-3</v>
      </c>
      <c r="F114" s="22">
        <f t="shared" si="4"/>
        <v>837532</v>
      </c>
      <c r="G114" s="22">
        <f t="shared" si="4"/>
        <v>21953463</v>
      </c>
      <c r="H114" s="23">
        <f t="shared" si="4"/>
        <v>0.14836605516055101</v>
      </c>
      <c r="I114" s="22">
        <f t="shared" si="4"/>
        <v>21782543</v>
      </c>
      <c r="J114" s="27">
        <f>IF(G114=0,"--",IF((((D114-G114)/G114)*100)&gt;1000,"--",((D114-G114)/G114)*100))</f>
        <v>-95.914307460285414</v>
      </c>
    </row>
    <row r="116" spans="1:10">
      <c r="A116" s="29" t="s">
        <v>92</v>
      </c>
      <c r="D116" s="30"/>
      <c r="E116" s="31"/>
      <c r="F116" s="30"/>
      <c r="G116" s="30"/>
      <c r="H116" s="31"/>
      <c r="I116" s="30"/>
      <c r="J116" s="31"/>
    </row>
  </sheetData>
  <mergeCells count="2">
    <mergeCell ref="D6:F6"/>
    <mergeCell ref="G6:I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4" workbookViewId="0">
      <selection activeCell="C25" sqref="C25"/>
    </sheetView>
  </sheetViews>
  <sheetFormatPr defaultRowHeight="15"/>
  <cols>
    <col min="1" max="1" width="43.7109375" style="1" customWidth="1"/>
    <col min="2" max="2" width="14.85546875" style="4" customWidth="1"/>
    <col min="3" max="3" width="6" style="3" bestFit="1" customWidth="1"/>
    <col min="4" max="4" width="14.85546875" style="4" customWidth="1"/>
    <col min="5" max="5" width="6" style="3" bestFit="1" customWidth="1"/>
    <col min="6" max="6" width="13" style="3" customWidth="1"/>
  </cols>
  <sheetData>
    <row r="1" spans="1:6" ht="15" customHeight="1">
      <c r="A1" s="59" t="s">
        <v>0</v>
      </c>
      <c r="B1" s="59"/>
      <c r="C1" s="59"/>
      <c r="D1" s="59"/>
      <c r="E1" s="59"/>
      <c r="F1" s="5"/>
    </row>
    <row r="2" spans="1:6" ht="15" customHeight="1">
      <c r="A2" s="59" t="s">
        <v>1</v>
      </c>
      <c r="B2" s="59"/>
      <c r="C2" s="59"/>
      <c r="D2" s="59"/>
      <c r="E2" s="59"/>
      <c r="F2" s="5" t="s">
        <v>451</v>
      </c>
    </row>
    <row r="3" spans="1:6" ht="15" customHeight="1">
      <c r="A3" s="58" t="s">
        <v>452</v>
      </c>
      <c r="B3" s="58"/>
      <c r="C3" s="58"/>
      <c r="D3" s="58"/>
      <c r="E3" s="58"/>
    </row>
    <row r="5" spans="1:6">
      <c r="F5" s="7" t="s">
        <v>4</v>
      </c>
    </row>
    <row r="6" spans="1:6">
      <c r="A6" s="8"/>
      <c r="B6" s="9" t="s">
        <v>5</v>
      </c>
      <c r="C6" s="10"/>
      <c r="D6" s="9" t="s">
        <v>95</v>
      </c>
      <c r="E6" s="10"/>
      <c r="F6" s="11" t="s">
        <v>7</v>
      </c>
    </row>
    <row r="7" spans="1:6">
      <c r="A7" s="12" t="s">
        <v>96</v>
      </c>
      <c r="B7" s="13"/>
      <c r="C7" s="14"/>
      <c r="D7" s="13"/>
      <c r="E7" s="15"/>
      <c r="F7" s="16" t="s">
        <v>10</v>
      </c>
    </row>
    <row r="8" spans="1:6">
      <c r="A8" s="17"/>
      <c r="B8" s="18" t="s">
        <v>11</v>
      </c>
      <c r="C8" s="19" t="s">
        <v>12</v>
      </c>
      <c r="D8" s="18" t="s">
        <v>11</v>
      </c>
      <c r="E8" s="19" t="s">
        <v>12</v>
      </c>
      <c r="F8" s="20" t="s">
        <v>13</v>
      </c>
    </row>
    <row r="9" spans="1:6">
      <c r="A9" s="40" t="s">
        <v>97</v>
      </c>
      <c r="B9" s="41">
        <v>13070913320</v>
      </c>
      <c r="C9" s="42">
        <f>IF(B9=0,"--",IF(((B9/$B$9)*100)&lt;0.01,"--",(B9/$B$9)*100))</f>
        <v>100</v>
      </c>
      <c r="D9" s="41">
        <v>14796823287</v>
      </c>
      <c r="E9" s="42">
        <f>IF(D9=0,"--",IF(((D9/$D$9)*100)&lt;0.01,"--",(D9/$D$9)*100))</f>
        <v>100</v>
      </c>
      <c r="F9" s="42">
        <f>IF(D9=0,"--",IF((((B9-D9)/D9)*100)&gt;1000,"--",((B9-D9)/D9)*100))</f>
        <v>-11.664057436681881</v>
      </c>
    </row>
    <row r="10" spans="1:6">
      <c r="A10" s="21"/>
      <c r="B10" s="22"/>
      <c r="C10" s="23"/>
      <c r="D10" s="22"/>
      <c r="E10" s="22"/>
      <c r="F10" s="23"/>
    </row>
    <row r="11" spans="1:6">
      <c r="A11"/>
      <c r="B11" s="43"/>
      <c r="C11" s="44"/>
      <c r="D11" s="43"/>
      <c r="E11" s="44"/>
      <c r="F11" s="44"/>
    </row>
    <row r="12" spans="1:6">
      <c r="A12" s="45" t="s">
        <v>453</v>
      </c>
      <c r="B12" s="22">
        <f>SUM(B13:B14:B13:B14)</f>
        <v>3115494</v>
      </c>
      <c r="C12" s="23">
        <f>IF(B12=0,"--",IF(((B12/$B$9)*100)&lt;0.01,"--",(B12/$B$9)*100))</f>
        <v>2.3835319871894002E-2</v>
      </c>
      <c r="D12" s="22">
        <f>SUM(D13:D14:D13:D14)</f>
        <v>1548961</v>
      </c>
      <c r="E12" s="23">
        <f>IF(D12=0,"--",IF(((D12/$D$9)*100)&lt;0.01,"--",(D12/$D$9)*100))</f>
        <v>1.0468199626070184E-2</v>
      </c>
      <c r="F12" s="23">
        <f>IF(D12=0,"--",IF((((B12-D12)/D12)*100)&gt;1000,"--",((B12-D12)/D12)*100))</f>
        <v>101.13443785866785</v>
      </c>
    </row>
    <row r="13" spans="1:6">
      <c r="A13" s="24" t="s">
        <v>454</v>
      </c>
      <c r="B13" s="22">
        <v>2232994</v>
      </c>
      <c r="C13" s="23">
        <f>IF(B13=0,"--",IF(((B13/$B$9)*100)&lt;0.01,"--",(B13/$B$9)*100))</f>
        <v>1.7083687614875866E-2</v>
      </c>
      <c r="D13" s="22">
        <v>1538262</v>
      </c>
      <c r="E13" s="23">
        <f>IF(D13=0,"--",IF(((D13/$D$9)*100)&lt;0.01,"--",(D13/$D$9)*100))</f>
        <v>1.0395893565556508E-2</v>
      </c>
      <c r="F13" s="27" t="s">
        <v>455</v>
      </c>
    </row>
    <row r="14" spans="1:6">
      <c r="A14" s="24" t="s">
        <v>456</v>
      </c>
      <c r="B14" s="22">
        <v>882500</v>
      </c>
      <c r="C14" s="23" t="str">
        <f>IF(B14=0,"--",IF(((B14/$B$9)*100)&lt;0.01,"--",(B14/$B$9)*100))</f>
        <v>--</v>
      </c>
      <c r="D14" s="22">
        <v>10699</v>
      </c>
      <c r="E14" s="23" t="str">
        <f>IF(D14=0,"--",IF(((D14/$D$9)*100)&lt;0.01,"--",(D14/$D$9)*100))</f>
        <v>--</v>
      </c>
      <c r="F14" s="27" t="s">
        <v>217</v>
      </c>
    </row>
    <row r="15" spans="1:6">
      <c r="A15"/>
      <c r="B15" s="43"/>
      <c r="C15" s="44"/>
      <c r="D15" s="43"/>
      <c r="E15" s="44"/>
      <c r="F15" s="44"/>
    </row>
    <row r="16" spans="1:6">
      <c r="A16" s="45" t="s">
        <v>457</v>
      </c>
      <c r="B16" s="22">
        <f>SUM(B17:B18:B17:B18)</f>
        <v>1369197688</v>
      </c>
      <c r="C16" s="23">
        <f>IF(B16=0,"--",IF(((B16/$B$9)*100)&lt;0.01,"--",(B16/$B$9)*100))</f>
        <v>10.475149321853202</v>
      </c>
      <c r="D16" s="22">
        <f>SUM(D17:D18:D17:D18)</f>
        <v>1588221778</v>
      </c>
      <c r="E16" s="23">
        <f>IF(D16=0,"--",IF(((D16/$D$9)*100)&lt;0.01,"--",(D16/$D$9)*100))</f>
        <v>10.733532104795488</v>
      </c>
      <c r="F16" s="23">
        <f>IF(D16=0,"--",IF((((B16-D16)/D16)*100)&gt;1000,"--",((B16-D16)/D16)*100))</f>
        <v>-13.790523026060658</v>
      </c>
    </row>
    <row r="17" spans="1:6">
      <c r="A17" s="24" t="s">
        <v>458</v>
      </c>
      <c r="B17" s="22">
        <v>1369148076</v>
      </c>
      <c r="C17" s="23">
        <f>IF(B17=0,"--",IF(((B17/$B$9)*100)&lt;0.01,"--",(B17/$B$9)*100))</f>
        <v>10.47476976153645</v>
      </c>
      <c r="D17" s="22">
        <v>1588159994</v>
      </c>
      <c r="E17" s="23">
        <f>IF(D17=0,"--",IF(((D17/$D$9)*100)&lt;0.01,"--",(D17/$D$9)*100))</f>
        <v>10.733114555712136</v>
      </c>
      <c r="F17" s="27" t="s">
        <v>459</v>
      </c>
    </row>
    <row r="18" spans="1:6">
      <c r="A18" s="24" t="s">
        <v>460</v>
      </c>
      <c r="B18" s="22">
        <v>49612</v>
      </c>
      <c r="C18" s="23" t="str">
        <f>IF(B18=0,"--",IF(((B18/$B$9)*100)&lt;0.01,"--",(B18/$B$9)*100))</f>
        <v>--</v>
      </c>
      <c r="D18" s="22">
        <v>61784</v>
      </c>
      <c r="E18" s="23" t="str">
        <f>IF(D18=0,"--",IF(((D18/$D$9)*100)&lt;0.01,"--",(D18/$D$9)*100))</f>
        <v>--</v>
      </c>
      <c r="F18" s="27" t="s">
        <v>461</v>
      </c>
    </row>
    <row r="19" spans="1:6">
      <c r="A19"/>
      <c r="B19" s="43"/>
      <c r="C19" s="44"/>
      <c r="D19" s="43"/>
      <c r="E19" s="44"/>
      <c r="F19" s="44"/>
    </row>
    <row r="20" spans="1:6">
      <c r="A20" s="45" t="s">
        <v>462</v>
      </c>
      <c r="B20" s="22">
        <f>SUM(B21:B23:B21:B23)</f>
        <v>11698600138</v>
      </c>
      <c r="C20" s="23">
        <f>IF(B20=0,"--",IF(((B20/$B$9)*100)&lt;0.01,"--",(B20/$B$9)*100))</f>
        <v>89.501015358274898</v>
      </c>
      <c r="D20" s="22">
        <f>SUM(D21:D23:D21:D23)</f>
        <v>13206900415</v>
      </c>
      <c r="E20" s="23">
        <f>IF(D20=0,"--",IF(((D20/$D$9)*100)&lt;0.01,"--",(D20/$D$9)*100))</f>
        <v>89.254971549218581</v>
      </c>
      <c r="F20" s="23">
        <f>IF(D20=0,"--",IF((((B20-D20)/D20)*100)&gt;1000,"--",((B20-D20)/D20)*100))</f>
        <v>-11.420547059527442</v>
      </c>
    </row>
    <row r="21" spans="1:6">
      <c r="A21" s="24" t="s">
        <v>463</v>
      </c>
      <c r="B21" s="22">
        <v>5923826186</v>
      </c>
      <c r="C21" s="23">
        <f>IF(B21=0,"--",IF(((B21/$B$9)*100)&lt;0.01,"--",(B21/$B$9)*100))</f>
        <v>45.320675311463241</v>
      </c>
      <c r="D21" s="22">
        <v>7495668562</v>
      </c>
      <c r="E21" s="23">
        <f>IF(D21=0,"--",IF(((D21/$D$9)*100)&lt;0.01,"--",(D21/$D$9)*100))</f>
        <v>50.657282422136149</v>
      </c>
      <c r="F21" s="27" t="s">
        <v>464</v>
      </c>
    </row>
    <row r="22" spans="1:6">
      <c r="A22" s="24" t="s">
        <v>465</v>
      </c>
      <c r="B22" s="22">
        <v>5774761948</v>
      </c>
      <c r="C22" s="23">
        <f>IF(B22=0,"--",IF(((B22/$B$9)*100)&lt;0.01,"--",(B22/$B$9)*100))</f>
        <v>44.18024820931182</v>
      </c>
      <c r="D22" s="22">
        <v>5711217329</v>
      </c>
      <c r="E22" s="23">
        <f>IF(D22=0,"--",IF(((D22/$D$9)*100)&lt;0.01,"--",(D22/$D$9)*100))</f>
        <v>38.597590970878777</v>
      </c>
      <c r="F22" s="27" t="s">
        <v>466</v>
      </c>
    </row>
    <row r="23" spans="1:6">
      <c r="A23" s="24" t="s">
        <v>467</v>
      </c>
      <c r="B23" s="22">
        <v>12004</v>
      </c>
      <c r="C23" s="23" t="str">
        <f>IF(B23=0,"--",IF(((B23/$B$9)*100)&lt;0.01,"--",(B23/$B$9)*100))</f>
        <v>--</v>
      </c>
      <c r="D23" s="22">
        <v>14524</v>
      </c>
      <c r="E23" s="23" t="str">
        <f>IF(D23=0,"--",IF(((D23/$D$9)*100)&lt;0.01,"--",(D23/$D$9)*100))</f>
        <v>--</v>
      </c>
      <c r="F23" s="27" t="s">
        <v>468</v>
      </c>
    </row>
    <row r="24" spans="1:6">
      <c r="A24"/>
      <c r="B24" s="43"/>
      <c r="C24" s="44"/>
      <c r="D24" s="43"/>
      <c r="E24" s="44"/>
      <c r="F24" s="44"/>
    </row>
    <row r="25" spans="1:6">
      <c r="A25" s="45" t="s">
        <v>469</v>
      </c>
      <c r="B25" s="22">
        <f>SUM(B26:B26)</f>
        <v>0</v>
      </c>
      <c r="C25" s="23" t="str">
        <f>IF(B25=0,"--",IF(((B25/$B$9)*100)&lt;0.01,"--",(B25/$B$9)*100))</f>
        <v>--</v>
      </c>
      <c r="D25" s="22">
        <f>SUM(D26:D26)</f>
        <v>7108</v>
      </c>
      <c r="E25" s="23" t="str">
        <f>IF(D25=0,"--",IF(((D25/$D$9)*100)&lt;0.01,"--",(D25/$D$9)*100))</f>
        <v>--</v>
      </c>
      <c r="F25" s="23">
        <f>IF(D25=0,"--",IF((((B25-D25)/D25)*100)&gt;1000,"--",((B25-D25)/D25)*100))</f>
        <v>-100</v>
      </c>
    </row>
    <row r="26" spans="1:6">
      <c r="A26" s="24" t="s">
        <v>470</v>
      </c>
      <c r="B26" s="22">
        <v>0</v>
      </c>
      <c r="C26" s="23" t="str">
        <f>IF(B26=0,"--",IF(((B26/$B$9)*100)&lt;0.01,"--",(B26/$B$9)*100))</f>
        <v>--</v>
      </c>
      <c r="D26" s="22">
        <v>7108</v>
      </c>
      <c r="E26" s="23" t="str">
        <f>IF(D26=0,"--",IF(((D26/$D$9)*100)&lt;0.01,"--",(D26/$D$9)*100))</f>
        <v>--</v>
      </c>
      <c r="F26" s="27" t="s">
        <v>471</v>
      </c>
    </row>
    <row r="27" spans="1:6">
      <c r="A27"/>
      <c r="B27" s="43"/>
      <c r="C27" s="44"/>
      <c r="D27" s="43"/>
      <c r="E27" s="44"/>
      <c r="F27" s="44"/>
    </row>
    <row r="28" spans="1:6">
      <c r="A28" s="45" t="s">
        <v>472</v>
      </c>
      <c r="B28" s="22">
        <f>SUM(B29:B29)</f>
        <v>0</v>
      </c>
      <c r="C28" s="23" t="str">
        <f>IF(B28=0,"--",IF(((B28/$B$9)*100)&lt;0.01,"--",(B28/$B$9)*100))</f>
        <v>--</v>
      </c>
      <c r="D28" s="22">
        <f>SUM(D29:D29)</f>
        <v>145025</v>
      </c>
      <c r="E28" s="23" t="str">
        <f>IF(D28=0,"--",IF(((D28/$D$9)*100)&lt;0.01,"--",(D28/$D$9)*100))</f>
        <v>--</v>
      </c>
      <c r="F28" s="23">
        <f>IF(D28=0,"--",IF((((B28-D28)/D28)*100)&gt;1000,"--",((B28-D28)/D28)*100))</f>
        <v>-100</v>
      </c>
    </row>
    <row r="29" spans="1:6">
      <c r="A29" s="24" t="s">
        <v>473</v>
      </c>
      <c r="B29" s="22">
        <v>0</v>
      </c>
      <c r="C29" s="23" t="str">
        <f>IF(B29=0,"--",IF(((B29/$B$9)*100)&lt;0.01,"--",(B29/$B$9)*100))</f>
        <v>--</v>
      </c>
      <c r="D29" s="22">
        <v>145025</v>
      </c>
      <c r="E29" s="23" t="str">
        <f>IF(D29=0,"--",IF(((D29/$D$9)*100)&lt;0.01,"--",(D29/$D$9)*100))</f>
        <v>--</v>
      </c>
      <c r="F29" s="27" t="s">
        <v>471</v>
      </c>
    </row>
    <row r="31" spans="1:6">
      <c r="A31" s="29" t="s">
        <v>92</v>
      </c>
      <c r="B31" s="30"/>
      <c r="C31" s="31"/>
      <c r="D31" s="31"/>
    </row>
    <row r="32" spans="1:6">
      <c r="A32" s="3"/>
      <c r="D32" s="3"/>
      <c r="E32" s="1"/>
      <c r="F32" s="1"/>
    </row>
    <row r="33" spans="1:6">
      <c r="A33" s="3"/>
      <c r="D33" s="3"/>
      <c r="E33" s="1"/>
      <c r="F33" s="1"/>
    </row>
    <row r="34" spans="1:6">
      <c r="A34" s="3"/>
      <c r="D34" s="3"/>
      <c r="E34" s="1"/>
      <c r="F34" s="1"/>
    </row>
    <row r="35" spans="1:6">
      <c r="A35" s="3"/>
      <c r="D35" s="3"/>
      <c r="E35" s="1"/>
      <c r="F35" s="1"/>
    </row>
    <row r="36" spans="1:6">
      <c r="A36" s="3"/>
      <c r="D36" s="3"/>
      <c r="E36" s="1"/>
      <c r="F36" s="1"/>
    </row>
    <row r="37" spans="1:6">
      <c r="A37" s="3"/>
      <c r="D37" s="3"/>
      <c r="E37" s="1"/>
      <c r="F37" s="1"/>
    </row>
    <row r="38" spans="1:6">
      <c r="A38" s="3"/>
      <c r="D38" s="3"/>
      <c r="E38" s="1"/>
      <c r="F38" s="1"/>
    </row>
  </sheetData>
  <mergeCells count="5">
    <mergeCell ref="B6:C6"/>
    <mergeCell ref="D6:E6"/>
    <mergeCell ref="A3:E3"/>
    <mergeCell ref="A2:E2"/>
    <mergeCell ref="A1:E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6"/>
  <sheetViews>
    <sheetView topLeftCell="A22" workbookViewId="0">
      <selection sqref="A1:E1"/>
    </sheetView>
  </sheetViews>
  <sheetFormatPr defaultRowHeight="15"/>
  <cols>
    <col min="1" max="1" width="28.5703125" style="1" customWidth="1"/>
    <col min="2" max="2" width="14.7109375" style="4" customWidth="1"/>
    <col min="3" max="3" width="12.5703125" style="4" bestFit="1" customWidth="1"/>
    <col min="4" max="4" width="14.7109375" style="4" customWidth="1"/>
    <col min="5" max="5" width="12.5703125" style="4" bestFit="1" customWidth="1"/>
    <col min="6" max="6" width="10.28515625" style="3" bestFit="1" customWidth="1"/>
  </cols>
  <sheetData>
    <row r="1" spans="1:6" ht="15" customHeight="1">
      <c r="A1" s="59" t="s">
        <v>0</v>
      </c>
      <c r="B1" s="59"/>
      <c r="C1" s="59"/>
      <c r="D1" s="59"/>
      <c r="E1" s="59"/>
      <c r="F1" s="5"/>
    </row>
    <row r="2" spans="1:6" ht="15" customHeight="1">
      <c r="A2" s="59" t="s">
        <v>1</v>
      </c>
      <c r="B2" s="59"/>
      <c r="C2" s="59"/>
      <c r="D2" s="59"/>
      <c r="E2" s="59"/>
      <c r="F2" s="5" t="s">
        <v>474</v>
      </c>
    </row>
    <row r="3" spans="1:6" ht="15" customHeight="1">
      <c r="A3" s="58" t="s">
        <v>475</v>
      </c>
      <c r="B3" s="58"/>
      <c r="C3" s="58"/>
      <c r="D3" s="58"/>
      <c r="E3" s="58"/>
    </row>
    <row r="5" spans="1:6">
      <c r="F5" s="7" t="s">
        <v>4</v>
      </c>
    </row>
    <row r="6" spans="1:6">
      <c r="A6" s="8"/>
      <c r="B6" s="9" t="s">
        <v>5</v>
      </c>
      <c r="C6" s="10"/>
      <c r="D6" s="9" t="s">
        <v>6</v>
      </c>
      <c r="E6" s="10"/>
      <c r="F6" s="11" t="s">
        <v>7</v>
      </c>
    </row>
    <row r="7" spans="1:6">
      <c r="A7" s="46" t="s">
        <v>476</v>
      </c>
      <c r="B7" s="13"/>
      <c r="C7" s="38"/>
      <c r="D7" s="13"/>
      <c r="E7" s="38"/>
      <c r="F7" s="16" t="s">
        <v>10</v>
      </c>
    </row>
    <row r="8" spans="1:6">
      <c r="A8" s="17"/>
      <c r="B8" s="18" t="s">
        <v>11</v>
      </c>
      <c r="C8" s="39" t="s">
        <v>174</v>
      </c>
      <c r="D8" s="18" t="s">
        <v>11</v>
      </c>
      <c r="E8" s="39" t="s">
        <v>174</v>
      </c>
      <c r="F8" s="20" t="s">
        <v>13</v>
      </c>
    </row>
    <row r="9" spans="1:6">
      <c r="A9" s="24" t="s">
        <v>477</v>
      </c>
      <c r="B9" s="22">
        <v>687545914</v>
      </c>
      <c r="C9" s="22">
        <v>2395819840</v>
      </c>
      <c r="D9" s="22">
        <v>805238829</v>
      </c>
      <c r="E9" s="22">
        <v>2597293583</v>
      </c>
      <c r="F9" s="23" t="s">
        <v>478</v>
      </c>
    </row>
    <row r="10" spans="1:6">
      <c r="A10" s="24" t="s">
        <v>479</v>
      </c>
      <c r="B10" s="22">
        <v>0</v>
      </c>
      <c r="C10" s="22">
        <v>0</v>
      </c>
      <c r="D10" s="22">
        <v>805238829</v>
      </c>
      <c r="E10" s="22">
        <v>2597293583</v>
      </c>
      <c r="F10" s="23" t="s">
        <v>471</v>
      </c>
    </row>
    <row r="11" spans="1:6">
      <c r="A11" s="21"/>
      <c r="B11" s="22"/>
      <c r="C11" s="22"/>
      <c r="D11" s="22"/>
      <c r="E11" s="22"/>
      <c r="F11" s="23"/>
    </row>
    <row r="12" spans="1:6">
      <c r="A12" s="24" t="s">
        <v>480</v>
      </c>
      <c r="B12" s="22">
        <v>585607591</v>
      </c>
      <c r="C12" s="22">
        <v>1432804489</v>
      </c>
      <c r="D12" s="22">
        <v>992347888</v>
      </c>
      <c r="E12" s="22">
        <v>1971781346</v>
      </c>
      <c r="F12" s="23" t="s">
        <v>481</v>
      </c>
    </row>
    <row r="13" spans="1:6">
      <c r="A13" s="24" t="s">
        <v>482</v>
      </c>
      <c r="B13" s="22">
        <v>0</v>
      </c>
      <c r="C13" s="22">
        <v>0</v>
      </c>
      <c r="D13" s="22">
        <v>1797586717</v>
      </c>
      <c r="E13" s="22">
        <v>4569074929</v>
      </c>
      <c r="F13" s="23" t="s">
        <v>471</v>
      </c>
    </row>
    <row r="14" spans="1:6">
      <c r="A14" s="21"/>
      <c r="B14" s="22"/>
      <c r="C14" s="22"/>
      <c r="D14" s="22"/>
      <c r="E14" s="22"/>
      <c r="F14" s="23"/>
    </row>
    <row r="15" spans="1:6">
      <c r="A15" s="24" t="s">
        <v>483</v>
      </c>
      <c r="B15" s="22">
        <v>1387732328</v>
      </c>
      <c r="C15" s="22">
        <v>3193123166</v>
      </c>
      <c r="D15" s="22">
        <v>1580690633</v>
      </c>
      <c r="E15" s="22">
        <v>2826733044</v>
      </c>
      <c r="F15" s="23" t="s">
        <v>484</v>
      </c>
    </row>
    <row r="16" spans="1:6">
      <c r="A16" s="24" t="s">
        <v>485</v>
      </c>
      <c r="B16" s="22">
        <v>0</v>
      </c>
      <c r="C16" s="22">
        <v>0</v>
      </c>
      <c r="D16" s="22">
        <v>3378277350</v>
      </c>
      <c r="E16" s="22">
        <v>7395807973</v>
      </c>
      <c r="F16" s="23" t="s">
        <v>471</v>
      </c>
    </row>
    <row r="17" spans="1:6">
      <c r="A17" s="21"/>
      <c r="B17" s="22"/>
      <c r="C17" s="22"/>
      <c r="D17" s="22"/>
      <c r="E17" s="22"/>
      <c r="F17" s="23"/>
    </row>
    <row r="18" spans="1:6">
      <c r="A18" s="24" t="s">
        <v>486</v>
      </c>
      <c r="B18" s="22">
        <v>897151926</v>
      </c>
      <c r="C18" s="22">
        <v>1845141828</v>
      </c>
      <c r="D18" s="22">
        <v>1951067366</v>
      </c>
      <c r="E18" s="22">
        <v>3407736050</v>
      </c>
      <c r="F18" s="23" t="s">
        <v>487</v>
      </c>
    </row>
    <row r="19" spans="1:6">
      <c r="A19" s="24" t="s">
        <v>488</v>
      </c>
      <c r="B19" s="22">
        <v>0</v>
      </c>
      <c r="C19" s="22">
        <v>0</v>
      </c>
      <c r="D19" s="22">
        <v>5329344716</v>
      </c>
      <c r="E19" s="22">
        <v>10803544023</v>
      </c>
      <c r="F19" s="23" t="s">
        <v>471</v>
      </c>
    </row>
    <row r="20" spans="1:6">
      <c r="A20" s="21"/>
      <c r="B20" s="22"/>
      <c r="C20" s="22"/>
      <c r="D20" s="22"/>
      <c r="E20" s="22"/>
      <c r="F20" s="23"/>
    </row>
    <row r="21" spans="1:6">
      <c r="A21" s="24" t="s">
        <v>489</v>
      </c>
      <c r="B21" s="22">
        <v>1500158622</v>
      </c>
      <c r="C21" s="22">
        <v>3497827214</v>
      </c>
      <c r="D21" s="22">
        <v>1746233595</v>
      </c>
      <c r="E21" s="22">
        <v>3028237672</v>
      </c>
      <c r="F21" s="23" t="s">
        <v>490</v>
      </c>
    </row>
    <row r="22" spans="1:6">
      <c r="A22" s="24" t="s">
        <v>491</v>
      </c>
      <c r="B22" s="22">
        <v>0</v>
      </c>
      <c r="C22" s="22">
        <v>0</v>
      </c>
      <c r="D22" s="22">
        <v>7075578311</v>
      </c>
      <c r="E22" s="22">
        <v>13831781695</v>
      </c>
      <c r="F22" s="23" t="s">
        <v>471</v>
      </c>
    </row>
    <row r="23" spans="1:6">
      <c r="A23" s="21"/>
      <c r="B23" s="22"/>
      <c r="C23" s="22"/>
      <c r="D23" s="22"/>
      <c r="E23" s="22"/>
      <c r="F23" s="23"/>
    </row>
    <row r="24" spans="1:6">
      <c r="A24" s="24" t="s">
        <v>492</v>
      </c>
      <c r="B24" s="22">
        <v>1488987007</v>
      </c>
      <c r="C24" s="22">
        <v>3425315884</v>
      </c>
      <c r="D24" s="22">
        <v>1591677813</v>
      </c>
      <c r="E24" s="22">
        <v>2703521947</v>
      </c>
      <c r="F24" s="23" t="s">
        <v>229</v>
      </c>
    </row>
    <row r="25" spans="1:6">
      <c r="A25" s="24" t="s">
        <v>493</v>
      </c>
      <c r="B25" s="22">
        <v>0</v>
      </c>
      <c r="C25" s="22">
        <v>0</v>
      </c>
      <c r="D25" s="22">
        <v>8667256124</v>
      </c>
      <c r="E25" s="22">
        <v>16535303642</v>
      </c>
      <c r="F25" s="23" t="s">
        <v>471</v>
      </c>
    </row>
    <row r="26" spans="1:6">
      <c r="A26" s="21"/>
      <c r="B26" s="22"/>
      <c r="C26" s="22"/>
      <c r="D26" s="22"/>
      <c r="E26" s="22"/>
      <c r="F26" s="23"/>
    </row>
    <row r="27" spans="1:6">
      <c r="A27" s="24" t="s">
        <v>494</v>
      </c>
      <c r="B27" s="22">
        <v>1423417626</v>
      </c>
      <c r="C27" s="22">
        <v>3729140967</v>
      </c>
      <c r="D27" s="22">
        <v>1406800826</v>
      </c>
      <c r="E27" s="22">
        <v>2450120619</v>
      </c>
      <c r="F27" s="23" t="s">
        <v>495</v>
      </c>
    </row>
    <row r="28" spans="1:6">
      <c r="A28" s="24" t="s">
        <v>496</v>
      </c>
      <c r="B28" s="22">
        <v>0</v>
      </c>
      <c r="C28" s="22">
        <v>0</v>
      </c>
      <c r="D28" s="22">
        <v>10074056950</v>
      </c>
      <c r="E28" s="22">
        <v>18985424261</v>
      </c>
      <c r="F28" s="23" t="s">
        <v>471</v>
      </c>
    </row>
    <row r="29" spans="1:6">
      <c r="A29" s="21"/>
      <c r="B29" s="22"/>
      <c r="C29" s="22"/>
      <c r="D29" s="22"/>
      <c r="E29" s="22"/>
      <c r="F29" s="23"/>
    </row>
    <row r="30" spans="1:6">
      <c r="A30" s="24" t="s">
        <v>497</v>
      </c>
      <c r="B30" s="22">
        <v>1004446480</v>
      </c>
      <c r="C30" s="22">
        <v>2620763282</v>
      </c>
      <c r="D30" s="22">
        <v>1406223002</v>
      </c>
      <c r="E30" s="22">
        <v>3048167937</v>
      </c>
      <c r="F30" s="23" t="s">
        <v>498</v>
      </c>
    </row>
    <row r="31" spans="1:6">
      <c r="A31" s="24" t="s">
        <v>499</v>
      </c>
      <c r="B31" s="22">
        <v>0</v>
      </c>
      <c r="C31" s="22">
        <v>0</v>
      </c>
      <c r="D31" s="22">
        <v>11480279952</v>
      </c>
      <c r="E31" s="22">
        <v>22033592198</v>
      </c>
      <c r="F31" s="23" t="s">
        <v>471</v>
      </c>
    </row>
    <row r="32" spans="1:6">
      <c r="A32" s="21"/>
      <c r="B32" s="22"/>
      <c r="C32" s="22"/>
      <c r="D32" s="22"/>
      <c r="E32" s="22"/>
      <c r="F32" s="23"/>
    </row>
    <row r="33" spans="1:6">
      <c r="A33" s="24" t="s">
        <v>500</v>
      </c>
      <c r="B33" s="22">
        <v>914394235</v>
      </c>
      <c r="C33" s="22">
        <v>2459955246</v>
      </c>
      <c r="D33" s="22">
        <v>835565957</v>
      </c>
      <c r="E33" s="22">
        <v>1881957764</v>
      </c>
      <c r="F33" s="23" t="s">
        <v>501</v>
      </c>
    </row>
    <row r="34" spans="1:6">
      <c r="A34" s="24" t="s">
        <v>502</v>
      </c>
      <c r="B34" s="22">
        <v>0</v>
      </c>
      <c r="C34" s="22">
        <v>0</v>
      </c>
      <c r="D34" s="22">
        <v>12315845909</v>
      </c>
      <c r="E34" s="22">
        <v>23915549962</v>
      </c>
      <c r="F34" s="23" t="s">
        <v>471</v>
      </c>
    </row>
    <row r="35" spans="1:6">
      <c r="A35" s="21"/>
      <c r="B35" s="22"/>
      <c r="C35" s="22"/>
      <c r="D35" s="22"/>
      <c r="E35" s="22"/>
      <c r="F35" s="23"/>
    </row>
    <row r="36" spans="1:6">
      <c r="A36" s="24" t="s">
        <v>503</v>
      </c>
      <c r="B36" s="22">
        <v>1070091790</v>
      </c>
      <c r="C36" s="22">
        <v>3419726991</v>
      </c>
      <c r="D36" s="22">
        <v>896213062</v>
      </c>
      <c r="E36" s="22">
        <v>2304128466</v>
      </c>
      <c r="F36" s="23" t="s">
        <v>504</v>
      </c>
    </row>
    <row r="37" spans="1:6">
      <c r="A37" s="24" t="s">
        <v>505</v>
      </c>
      <c r="B37" s="22">
        <v>0</v>
      </c>
      <c r="C37" s="22">
        <v>0</v>
      </c>
      <c r="D37" s="22">
        <v>13212058971</v>
      </c>
      <c r="E37" s="22">
        <v>26219678428</v>
      </c>
      <c r="F37" s="23" t="s">
        <v>471</v>
      </c>
    </row>
    <row r="38" spans="1:6">
      <c r="A38" s="21"/>
      <c r="B38" s="22"/>
      <c r="C38" s="22"/>
      <c r="D38" s="22"/>
      <c r="E38" s="22"/>
      <c r="F38" s="23"/>
    </row>
    <row r="39" spans="1:6">
      <c r="A39" s="24" t="s">
        <v>506</v>
      </c>
      <c r="B39" s="22">
        <v>987611861</v>
      </c>
      <c r="C39" s="22">
        <v>3265884380</v>
      </c>
      <c r="D39" s="22">
        <v>766459624</v>
      </c>
      <c r="E39" s="22">
        <v>2209040037</v>
      </c>
      <c r="F39" s="23" t="s">
        <v>507</v>
      </c>
    </row>
    <row r="40" spans="1:6">
      <c r="A40" s="24" t="s">
        <v>508</v>
      </c>
      <c r="B40" s="22">
        <v>0</v>
      </c>
      <c r="C40" s="22">
        <v>0</v>
      </c>
      <c r="D40" s="22">
        <v>13978518595</v>
      </c>
      <c r="E40" s="22">
        <v>28428718465</v>
      </c>
      <c r="F40" s="23" t="s">
        <v>471</v>
      </c>
    </row>
    <row r="41" spans="1:6">
      <c r="A41" s="21"/>
      <c r="B41" s="22"/>
      <c r="C41" s="22"/>
      <c r="D41" s="22"/>
      <c r="E41" s="22"/>
      <c r="F41" s="23"/>
    </row>
    <row r="42" spans="1:6">
      <c r="A42" s="24" t="s">
        <v>509</v>
      </c>
      <c r="B42" s="22">
        <v>1123767940</v>
      </c>
      <c r="C42" s="22">
        <v>4332689419</v>
      </c>
      <c r="D42" s="22">
        <v>818304692</v>
      </c>
      <c r="E42" s="22">
        <v>2506729047</v>
      </c>
      <c r="F42" s="23" t="s">
        <v>510</v>
      </c>
    </row>
    <row r="43" spans="1:6">
      <c r="A43" s="24" t="s">
        <v>511</v>
      </c>
      <c r="B43" s="22">
        <v>0</v>
      </c>
      <c r="C43" s="22">
        <v>0</v>
      </c>
      <c r="D43" s="22">
        <v>14796823287</v>
      </c>
      <c r="E43" s="22">
        <v>30935447512</v>
      </c>
      <c r="F43" s="23" t="s">
        <v>471</v>
      </c>
    </row>
    <row r="44" spans="1:6">
      <c r="A44" s="21"/>
      <c r="B44" s="22"/>
      <c r="C44" s="22"/>
      <c r="D44" s="22"/>
      <c r="E44" s="22"/>
      <c r="F44" s="23"/>
    </row>
    <row r="46" spans="1:6">
      <c r="A46" s="29" t="s">
        <v>92</v>
      </c>
      <c r="B46" s="30"/>
      <c r="C46" s="30"/>
      <c r="D46" s="30"/>
      <c r="E46" s="30"/>
      <c r="F46" s="31"/>
    </row>
  </sheetData>
  <mergeCells count="5">
    <mergeCell ref="B6:C6"/>
    <mergeCell ref="D6:E6"/>
    <mergeCell ref="A3:E3"/>
    <mergeCell ref="A2:E2"/>
    <mergeCell ref="A1:E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PRINCIPAIS EMPRESAS</vt:lpstr>
      <vt:lpstr>FATOR AREGADO</vt:lpstr>
      <vt:lpstr>PRINC. PAISES E BLOCOS ECO.</vt:lpstr>
      <vt:lpstr>PRINCIPAIS PRODUTOS</vt:lpstr>
      <vt:lpstr>SETORES DE CONTAS NAC.</vt:lpstr>
      <vt:lpstr>SERIE MENSAL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ICHS_5</dc:creator>
  <cp:lastModifiedBy>ICHS_5</cp:lastModifiedBy>
  <dcterms:created xsi:type="dcterms:W3CDTF">2016-01-13T20:45:40Z</dcterms:created>
  <dcterms:modified xsi:type="dcterms:W3CDTF">2016-01-13T21:04:42Z</dcterms:modified>
</cp:coreProperties>
</file>